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heckCompatibility="1" autoCompressPictures="0"/>
  <bookViews>
    <workbookView xWindow="5115" yWindow="465" windowWidth="28800" windowHeight="16425" tabRatio="642"/>
  </bookViews>
  <sheets>
    <sheet name="Spis treści" sheetId="3" r:id="rId1"/>
    <sheet name="SzCD" sheetId="8" r:id="rId2"/>
    <sheet name="SzSF" sheetId="17" r:id="rId3"/>
    <sheet name="SzPP" sheetId="15" r:id="rId4"/>
    <sheet name="Wskaźniki finansowe" sheetId="16" r:id="rId5"/>
    <sheet name="Grupa Kapitałowa AWBUD" sheetId="12" r:id="rId6"/>
  </sheets>
  <definedNames>
    <definedName name="_xlnm.Print_Area" localSheetId="5">'Grupa Kapitałowa AWBUD'!#REF!</definedName>
    <definedName name="_xlnm.Print_Area" localSheetId="4">'Wskaźniki finansowe'!#REF!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53" i="17" l="1"/>
  <c r="AC45" i="17"/>
  <c r="AC54" i="17" s="1"/>
  <c r="AC55" i="17" s="1"/>
  <c r="AC39" i="17"/>
  <c r="AC27" i="17"/>
  <c r="AC16" i="17"/>
  <c r="AC28" i="17" s="1"/>
  <c r="AH24" i="8" l="1"/>
  <c r="AH19" i="8"/>
  <c r="AH18" i="8"/>
  <c r="AH17" i="8"/>
  <c r="AF51" i="15"/>
  <c r="AF50" i="15"/>
  <c r="AF49" i="15"/>
  <c r="AF48" i="15"/>
  <c r="AF47" i="15"/>
  <c r="AF46" i="15"/>
  <c r="AF45" i="15"/>
  <c r="AF44" i="15"/>
  <c r="AF43" i="15"/>
  <c r="AF42" i="15"/>
  <c r="AF41" i="15"/>
  <c r="AF40" i="15"/>
  <c r="AF39" i="15"/>
  <c r="AF36" i="15"/>
  <c r="AF28" i="15"/>
  <c r="AF27" i="15"/>
  <c r="AF25" i="15"/>
  <c r="AF24" i="15"/>
  <c r="AF23" i="15"/>
  <c r="AF22" i="15"/>
  <c r="AF21" i="15"/>
  <c r="AF20" i="15"/>
  <c r="AF19" i="15"/>
  <c r="AF18" i="15"/>
  <c r="AF13" i="15"/>
  <c r="X41" i="17"/>
  <c r="X38" i="17"/>
  <c r="X37" i="17"/>
  <c r="X35" i="17"/>
  <c r="X33" i="17"/>
  <c r="AF18" i="8"/>
  <c r="AF33" i="8"/>
  <c r="AF32" i="8"/>
  <c r="AF30" i="8"/>
  <c r="AF29" i="8"/>
  <c r="AF27" i="8"/>
  <c r="AF26" i="8"/>
  <c r="AF25" i="8"/>
  <c r="AF24" i="8"/>
  <c r="AF22" i="8"/>
  <c r="AF21" i="8"/>
  <c r="AF20" i="8"/>
  <c r="AF19" i="8"/>
  <c r="AF17" i="8"/>
  <c r="AF16" i="8"/>
  <c r="AF13" i="8"/>
  <c r="AF12" i="8"/>
  <c r="AF11" i="8"/>
  <c r="AF8" i="8"/>
  <c r="AB30" i="8"/>
  <c r="S22" i="8"/>
  <c r="S32" i="8"/>
  <c r="S29" i="8"/>
  <c r="S27" i="8"/>
  <c r="S25" i="8"/>
  <c r="S20" i="8"/>
  <c r="S15" i="8"/>
  <c r="S14" i="8"/>
  <c r="S9" i="8"/>
  <c r="S8" i="8"/>
  <c r="S7" i="8"/>
</calcChain>
</file>

<file path=xl/sharedStrings.xml><?xml version="1.0" encoding="utf-8"?>
<sst xmlns="http://schemas.openxmlformats.org/spreadsheetml/2006/main" count="257" uniqueCount="183">
  <si>
    <t>Skonsolidowane dane finansowe</t>
  </si>
  <si>
    <t>Sprawozdanie z przepływów pieniężnych</t>
  </si>
  <si>
    <t>w tys. zł</t>
  </si>
  <si>
    <t>Koszt własny sprzedaży</t>
  </si>
  <si>
    <t>Koszty sprzedaży</t>
  </si>
  <si>
    <t>Koszty ogólnego zarządu</t>
  </si>
  <si>
    <t xml:space="preserve">Podatek dochodowy </t>
  </si>
  <si>
    <t>Przychody ze sprzedaży produktów towarów i materiałów</t>
  </si>
  <si>
    <t>Pozostałe koszty operacyjne</t>
  </si>
  <si>
    <t xml:space="preserve">Zysk (strata) z działalności operacyjnej </t>
  </si>
  <si>
    <t xml:space="preserve">Przychody finansowe </t>
  </si>
  <si>
    <t>Koszty finansowe</t>
  </si>
  <si>
    <t xml:space="preserve">Odpisy aktualizujące wartość firmy </t>
  </si>
  <si>
    <t>Udział w zyskach jednostek stowarzyszonych</t>
  </si>
  <si>
    <t xml:space="preserve">Zysk (strata) ze sprzdaży udziałów (akcji) w jednostkach stowarzyszonych </t>
  </si>
  <si>
    <t>Zysk (strata) brutto przed opodatkowaniem</t>
  </si>
  <si>
    <t>Zysk (strata) netto z działalności kontynuowanej</t>
  </si>
  <si>
    <t>Działalność kontynuowana</t>
  </si>
  <si>
    <t>Działalność zaniechana</t>
  </si>
  <si>
    <t>Zysk (strata) netto z działalności zaniechanej</t>
  </si>
  <si>
    <t xml:space="preserve">Inne całkowite dochody </t>
  </si>
  <si>
    <t>Całkowity dochód netto ogółem</t>
  </si>
  <si>
    <t>Zysk (strata) przypadający</t>
  </si>
  <si>
    <t xml:space="preserve">Akcjonariuszom jednostki dominującej </t>
  </si>
  <si>
    <t>Udziałowcom niekontrolującym</t>
  </si>
  <si>
    <t xml:space="preserve">Podstawowy z zysku (straty) za okres przypadający akcjonariuszom jednostki dominującej </t>
  </si>
  <si>
    <t xml:space="preserve">Podstawowowy z zysku (straty) z działalności kontynuowanej za okres przypadającego akcjonariuszom jednostki dominującej </t>
  </si>
  <si>
    <t xml:space="preserve">Rozwodniony z zysku (straty) za okres przypadający akcjonariuszom jednostki dominującej </t>
  </si>
  <si>
    <t xml:space="preserve">Rozwodniony z zysu (straty) z działalności kontynuowanej za okres przypadającego akcjonariuszom jednostki dominujacej </t>
  </si>
  <si>
    <t>Spis treści</t>
  </si>
  <si>
    <t>1Q</t>
  </si>
  <si>
    <t>2Q</t>
  </si>
  <si>
    <t>3Q</t>
  </si>
  <si>
    <t>4Q</t>
  </si>
  <si>
    <t>Grupa Kapitałowa AWBUD</t>
  </si>
  <si>
    <t xml:space="preserve">Zakres działalności </t>
  </si>
  <si>
    <t xml:space="preserve">Wykonywanie instalacji wodno-kanalizacyjnych, cieplnych, gazowych i klimatyzacyjnych </t>
  </si>
  <si>
    <t xml:space="preserve">Instal-Lublin Sp. z o.o. </t>
  </si>
  <si>
    <t>Działalność inwestycyjna</t>
  </si>
  <si>
    <t xml:space="preserve">Probau Invest Sp. z o.o. </t>
  </si>
  <si>
    <t>Przedsiębiorstwo Budowlane Awbud Sp. z o.o. w likwidacji</t>
  </si>
  <si>
    <t xml:space="preserve">Nie prowadzi działalności operacyjnej </t>
  </si>
  <si>
    <t xml:space="preserve">Produkcja, sprzedaż betonu towarowego </t>
  </si>
  <si>
    <t>Nazwa jednostki</t>
  </si>
  <si>
    <t>AKTYWA</t>
  </si>
  <si>
    <t>Aktywa trwałe</t>
  </si>
  <si>
    <t xml:space="preserve">Rzeczowe aktywa trwałe </t>
  </si>
  <si>
    <t xml:space="preserve">Nieruchomości inwestycyjne </t>
  </si>
  <si>
    <t>Wartość firmy</t>
  </si>
  <si>
    <t>Pozostałe wartości niematerialne</t>
  </si>
  <si>
    <t>Należności długoterminowe</t>
  </si>
  <si>
    <t xml:space="preserve">Aktywa trwałe sklasyfikowane jako dostępne do sprzedaży </t>
  </si>
  <si>
    <t xml:space="preserve">Aktywa z tytułu podatku odroczonego </t>
  </si>
  <si>
    <t xml:space="preserve">Aktywa trwałe razem </t>
  </si>
  <si>
    <t>Aktywa obrotowe</t>
  </si>
  <si>
    <t xml:space="preserve">Zapasy </t>
  </si>
  <si>
    <t xml:space="preserve">Należności z tytułu dostaw i usług oraz pozostałe należności </t>
  </si>
  <si>
    <t xml:space="preserve">Kwoty należne od odbiorców oraz inne kwoty wynikające z kontraktów </t>
  </si>
  <si>
    <t xml:space="preserve">Inwestycje w jednostkach stowarzyszonych wycenianych metodą praw własności </t>
  </si>
  <si>
    <t>Należności z tytułu podatku dochodowego</t>
  </si>
  <si>
    <t>Pozostałe aktywa finansowe</t>
  </si>
  <si>
    <t>Pozostałe aktywa niefinansowe</t>
  </si>
  <si>
    <t>Środki pieniężne i ich ekwiwalenty</t>
  </si>
  <si>
    <t xml:space="preserve">Aktywa trwałe sklasyfikowane jako przeznaczone do sprzedaży </t>
  </si>
  <si>
    <t xml:space="preserve">Aktywa obrotowe razem </t>
  </si>
  <si>
    <t>Aktywa razem</t>
  </si>
  <si>
    <t xml:space="preserve">PASYWA </t>
  </si>
  <si>
    <t xml:space="preserve">Kapitał własny </t>
  </si>
  <si>
    <t xml:space="preserve">Kapitał podstawowy </t>
  </si>
  <si>
    <t xml:space="preserve">Kapitał zapasowy </t>
  </si>
  <si>
    <t>Kapitał rezerwowy</t>
  </si>
  <si>
    <t xml:space="preserve">Kapitał z aktualizacji wyceny </t>
  </si>
  <si>
    <t>Zyski zatrzymane</t>
  </si>
  <si>
    <t xml:space="preserve">Udziały niekontrolujące </t>
  </si>
  <si>
    <t xml:space="preserve">Kapitał własny razem </t>
  </si>
  <si>
    <t xml:space="preserve">Zobowiązania długoterminowe </t>
  </si>
  <si>
    <t xml:space="preserve">Pożyczki i kredyty bankowe oraz inne instrumenty dłużne </t>
  </si>
  <si>
    <t xml:space="preserve">Rezerwa z tytułu odroczonego podatku dochodowego </t>
  </si>
  <si>
    <t xml:space="preserve">Rezerwy </t>
  </si>
  <si>
    <t xml:space="preserve">Pozostałe zobowiązania </t>
  </si>
  <si>
    <t xml:space="preserve">Zobowiązania długoterminowe razem </t>
  </si>
  <si>
    <t xml:space="preserve">Zobowiązania krótkoterminowe </t>
  </si>
  <si>
    <t xml:space="preserve">Zobowiązania z tytułu dostaw i usług oraz pozostałe zobowiązania </t>
  </si>
  <si>
    <t xml:space="preserve">Kwoty należne odbiorcom oraz inne kwoty wynikające z kontraktów </t>
  </si>
  <si>
    <t>Zobowiązania z tytułu bieżącego podatku dochodowego</t>
  </si>
  <si>
    <t>Rezerwy</t>
  </si>
  <si>
    <t xml:space="preserve">Rozliczenia międzyokresowe </t>
  </si>
  <si>
    <t xml:space="preserve">Zobowiązania krótkoterminowe razem </t>
  </si>
  <si>
    <t>Zobowiązania razem</t>
  </si>
  <si>
    <t>Pasywa razem</t>
  </si>
  <si>
    <t xml:space="preserve">Przepływy środków pieniężnych z działalności operacyjnej </t>
  </si>
  <si>
    <t xml:space="preserve">Zysk (strata) przed opodatkowaniem </t>
  </si>
  <si>
    <t xml:space="preserve">Amortyzacja </t>
  </si>
  <si>
    <t xml:space="preserve">Zyski z udziałów (akcji) w jednostkach wycenianych metodą praw własności </t>
  </si>
  <si>
    <t>Zyski (straty) z tytułu różnic kursowych</t>
  </si>
  <si>
    <t>Odsetki i udziały w zyskach (dywidendy)</t>
  </si>
  <si>
    <t xml:space="preserve">Zysk (strata) z działalności inwestycyjnej </t>
  </si>
  <si>
    <t>Inne korekty zysku (straty)</t>
  </si>
  <si>
    <t>Wynik operacyjny przed zmianami w kapitale obrotowym</t>
  </si>
  <si>
    <t xml:space="preserve">Zmiana stanu zapasów </t>
  </si>
  <si>
    <t xml:space="preserve">Zmiana stanu należności z tytułu dostaw i usług oraz pozostałych należności </t>
  </si>
  <si>
    <t>Zmiana stanu pozostałych aktywów</t>
  </si>
  <si>
    <t xml:space="preserve">Zmiana stanu zobowiązań z tytułu dostaw i usług oraz pozostałych zobowiązań </t>
  </si>
  <si>
    <t xml:space="preserve">Zmiana stanu rezerw </t>
  </si>
  <si>
    <t xml:space="preserve">Zmiana stanu rozliczeń międzyokresowych i przychodów przyszłych okresów </t>
  </si>
  <si>
    <t xml:space="preserve">Inne zmiany w kapitale obrotowym </t>
  </si>
  <si>
    <t xml:space="preserve">Wynik operacyjny po zmianach w kapitale obrotowym </t>
  </si>
  <si>
    <t xml:space="preserve">Zapłacony podatek dochodowy </t>
  </si>
  <si>
    <t xml:space="preserve">Przepływy środków pieniężnych z działalności inwestycyjnej </t>
  </si>
  <si>
    <t xml:space="preserve">Sprzedaż rzeczowych aktywów trwałych i wartości niematerialnych </t>
  </si>
  <si>
    <t xml:space="preserve">Nabycie rzeczowych aktywów trwałych i wartości niematerialnych </t>
  </si>
  <si>
    <t xml:space="preserve">Sprzedaż aktywów finansowych </t>
  </si>
  <si>
    <t xml:space="preserve">Nabycie aktywów finansowych </t>
  </si>
  <si>
    <t>Udzielone pożyczki</t>
  </si>
  <si>
    <t xml:space="preserve">Spłacone pożyczki </t>
  </si>
  <si>
    <t>Odsetki i dywidendy otrzymane</t>
  </si>
  <si>
    <t xml:space="preserve">Inne wpływy z działalności inwestycyjnej </t>
  </si>
  <si>
    <t xml:space="preserve">Inne wydatki z działalności inwestycyjnej </t>
  </si>
  <si>
    <t xml:space="preserve">Środki pieniężne netto z działalności inwestycyjnej </t>
  </si>
  <si>
    <t xml:space="preserve">Przepływy środków pieniężnych z działalności finansowej </t>
  </si>
  <si>
    <t xml:space="preserve">Wpływy z tytułu emisji akcji i innych instrumentów kapitałowych </t>
  </si>
  <si>
    <t xml:space="preserve">Otrzymane kredyty i pożyczki </t>
  </si>
  <si>
    <t>Spłacone kredyty i pożyczki</t>
  </si>
  <si>
    <t>Nabycie udziałów (akcji) własnych</t>
  </si>
  <si>
    <t xml:space="preserve">Dywidendy i inne wypłaty na rzecz właścicieli </t>
  </si>
  <si>
    <t>Odsetki i podobne płatności</t>
  </si>
  <si>
    <t xml:space="preserve">Płatności zobowiązań z tytułu leasingu finansowego </t>
  </si>
  <si>
    <t>Inne wpływy finansowe</t>
  </si>
  <si>
    <t xml:space="preserve">Inne wydatki finansowe </t>
  </si>
  <si>
    <t xml:space="preserve">Środki pieniężne netto z działalności finansowej </t>
  </si>
  <si>
    <t xml:space="preserve">Zwiększenie (zmniejszenie) netto stanu środków pieniężnych i ich ekwiwalentów </t>
  </si>
  <si>
    <t xml:space="preserve">Środki pieniężne i ich ekwiwalenty na początek roku obrotowego </t>
  </si>
  <si>
    <t xml:space="preserve">Wpływ zmian kursów walut na saldo środków pieniężnych w walutach obcych </t>
  </si>
  <si>
    <t xml:space="preserve">Środki pieniężne i ich ekwiwalenty na koniec okresu sprawozdawczego </t>
  </si>
  <si>
    <t>Pozostałe przychody operacyjne</t>
  </si>
  <si>
    <t>1H</t>
  </si>
  <si>
    <t>Korekta prezentacyjna związana z rozliczeniem przejęcia odwrotnego</t>
  </si>
  <si>
    <t>Zysk strata (netto)</t>
  </si>
  <si>
    <t>Rentowność sprzedaży brutto</t>
  </si>
  <si>
    <t>relacja wyniku brutto ze sprzedaży do przychodów ze sprzedaży</t>
  </si>
  <si>
    <t>iloraz wyniku z działalności operacyjnej do przychodów ze sprzedaży</t>
  </si>
  <si>
    <t>relacja wyniku z działalności operacyjnej powiększonego o amortyzację do przychodów ze sprzedaży</t>
  </si>
  <si>
    <t>zobowiązania ogółem do aktywów ogółem</t>
  </si>
  <si>
    <t>relacja kapitału własnego do aktywów trwałych</t>
  </si>
  <si>
    <t xml:space="preserve">Marża EBIT </t>
  </si>
  <si>
    <t xml:space="preserve">Marża EBITDA </t>
  </si>
  <si>
    <t xml:space="preserve">Wskaźnik ogólnego zadłużenia </t>
  </si>
  <si>
    <t xml:space="preserve">Pokrycie majątku trwałego kapitałem własnym </t>
  </si>
  <si>
    <t>Wskaźnik płynności bieżącej</t>
  </si>
  <si>
    <t>stosunek aktywów obrotowych ogółem do zobowiązań krótkoterminowych</t>
  </si>
  <si>
    <t>AWBUD S.A. (podmiot dominujący)</t>
  </si>
  <si>
    <t>Generalne wykonawstwo, przebudowy, rozbudowu, rewitalizacja obiektów komercyjnych (handel, biura), obiektów ochrony środowiska i energetyki odnawialnej oraz obiektów przemysłowych</t>
  </si>
  <si>
    <t>Sprawozdanie z całkowitych dochodów (RZiS)</t>
  </si>
  <si>
    <t>Sprawozdanie z sytuacji finansowej (Bilans)</t>
  </si>
  <si>
    <t>Wskaźniki finansowe</t>
  </si>
  <si>
    <t>Dane finansowe za 2Q stanowią różnicę pomiędzy danymi za 1H opublikowanymi w raporcie półrocznym, a danymi za 1Q opublikowanymi w raporcie kwartalnym za I kw.</t>
  </si>
  <si>
    <t>Siedziba</t>
  </si>
  <si>
    <t>Fugasówka</t>
  </si>
  <si>
    <t>Lublin</t>
  </si>
  <si>
    <t>Nowa Iwiczna</t>
  </si>
  <si>
    <t xml:space="preserve">Częstochowa </t>
  </si>
  <si>
    <t xml:space="preserve"> Spis treści</t>
  </si>
  <si>
    <t xml:space="preserve">relacja kosztów ogólnego zarządu do przechodów ze sprzedaży </t>
  </si>
  <si>
    <t>Skonsolidowane sprawozdanie z całkowitych dochodów (za okres)</t>
  </si>
  <si>
    <t>Skonsolidowane sprawozdanie z sytuacji finansowej (na dzień)</t>
  </si>
  <si>
    <t>Skonsolidowane sprawozdanie z przepływów pieniężnych (za okres)</t>
  </si>
  <si>
    <t>Wybrane skonsolidowane wskaźniki finansowe Grupy Kapitałowej AWBUD</t>
  </si>
  <si>
    <t>Zysk (strata) na jedną akcję*</t>
  </si>
  <si>
    <t xml:space="preserve">Zysk (strata) brutto ze sprzedaży </t>
  </si>
  <si>
    <t>-</t>
  </si>
  <si>
    <t xml:space="preserve">Całkowity dochód przypadający </t>
  </si>
  <si>
    <t xml:space="preserve">Pożyczki i kredyty bankowe oraz inne instrumenty dłużne </t>
  </si>
  <si>
    <t xml:space="preserve"> </t>
  </si>
  <si>
    <t>Należności długoterminowe - udzielone pożyczki</t>
  </si>
  <si>
    <t>Pozostałe aktywa długoterminowe</t>
  </si>
  <si>
    <t xml:space="preserve">Środki pieniężne netto z działalności operacyjnej </t>
  </si>
  <si>
    <t>Wskaźnik kosztów ogólnego zarządu</t>
  </si>
  <si>
    <t>Korekty o pozycje</t>
  </si>
  <si>
    <t>Dane finansowe za 4Q stanowią różnicę pomiędzy danymi za pełny rok obrotowy opublikowanymi w raporcie rocznym a danymi za Q1-Q3 opubliowanymi w raporcie za III kw.</t>
  </si>
  <si>
    <t xml:space="preserve">EWENEX Sp. z o.o. (spółka zależna Probau Invest Sp. z o.o.) </t>
  </si>
  <si>
    <t>Dane finansowe w niniejszym dokumencie zostały przedstawione zgodnie z zasadą prezentacji danych najbardziej aktualnych.                                                                                                                         Oznacza to, że dane za poszczególne okresy sprawozdawcze w roku 2012 i 2013 przedstawione w niniejszym dokumencie są danymi opublikowanymi przez Spółkę w trakcie poszczególnych okresów sprawozdawczych w roku odpowiednio 2013 i 2014 jako dane porównywalne.</t>
  </si>
  <si>
    <t>*Dane dla wszystkich okresów przeliczono według aktulanej liczby akcji tj. na dzień 31.12.2017 r. (po scaleniu).</t>
  </si>
  <si>
    <r>
      <t>Zaprezentowane powyżej zmiany pozycji finansowych dotyczą wyników skonsolidowanych za</t>
    </r>
    <r>
      <rPr>
        <i/>
        <sz val="9"/>
        <color theme="4" tint="-0.499984740745262"/>
        <rFont val="Calibri"/>
        <family val="2"/>
        <charset val="238"/>
        <scheme val="minor"/>
      </rPr>
      <t xml:space="preserve"> 2017 r.      </t>
    </r>
    <r>
      <rPr>
        <i/>
        <sz val="9"/>
        <color theme="3" tint="0.39997558519241921"/>
        <rFont val="Calibri"/>
        <family val="2"/>
        <charset val="238"/>
        <scheme val="minor"/>
      </rPr>
      <t xml:space="preserve">  </t>
    </r>
    <r>
      <rPr>
        <i/>
        <sz val="9"/>
        <color rgb="FF003A70"/>
        <rFont val="Calibri"/>
        <scheme val="minor"/>
      </rPr>
      <t xml:space="preserve">                                                 Niniejszy dokument ma charakter wyłącznie informacyjny i nie należy go traktować jako porady inwestycyjnej a dane w nim zawarte należy interpretować łącznie z notami objaśniającymi publikowanymi przez AWBUD S.A. w ramach okresowej sprawozdawczości finansowej. 
Niniejszy plik został sporządzony przez AWBUD S.A. („Spółka”).  
Spółka nie ponosi odpowiedzialności z tytułu jakiejkolwiek szkody wynikającej z wykorzystania niniejszego materiału lub jego treści albo powstałej w jakikolwiek inny sposób związany z niniejszym plikiem.
Odbiorcy niniejszego pliku ponoszą wyłączną odpowiedzialność za własne analizy i oceny rynku oraz sytuacji rynkowej Spółki i potencjalnych wyników Spółki w przyszłości, dokonane w oparciu o informacje zawarte  w niniejszym dokumencie.
Spółka nie jest zobowiązana zapewnić odbiorcom niniejszego pliku jakichkolwiek dodatkowych informacji ani aktualizować niniejszego skoroszytu.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</si>
</sst>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 * #,##0.00_)\ _z_ł_ ;_ * \(#,##0.00\)\ _z_ł_ ;_ * &quot;-&quot;??_)\ _z_ł_ ;_ @_ "/>
    <numFmt numFmtId="165" formatCode="_*\ #,##0;* \(#,##0\);_-* &quot;-&quot;;_-@_-"/>
    <numFmt numFmtId="166" formatCode="_*\ #,##0.00;* \(#,##0.00\);_-* &quot;-&quot;;_-@_-"/>
    <numFmt numFmtId="167" formatCode="_*\ #,##0.0;* \(#,##0.0\);_-* &quot;-&quot;;_-@_-"/>
    <numFmt numFmtId="168" formatCode="0.0"/>
  </numFmts>
  <fonts count="49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b/>
      <sz val="14"/>
      <color rgb="FF09264E"/>
      <name val="Arial"/>
    </font>
    <font>
      <sz val="12"/>
      <color theme="0" tint="-0.34998626667073579"/>
      <name val="Calibri"/>
      <family val="2"/>
      <charset val="238"/>
      <scheme val="minor"/>
    </font>
    <font>
      <b/>
      <sz val="12"/>
      <color rgb="FF09264E"/>
      <name val="Arial"/>
    </font>
    <font>
      <sz val="11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172746"/>
      <name val="Arial"/>
      <family val="2"/>
      <charset val="238"/>
    </font>
    <font>
      <b/>
      <sz val="11"/>
      <color rgb="FF172746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8"/>
      <name val="Arial CE"/>
    </font>
    <font>
      <sz val="11"/>
      <color theme="0"/>
      <name val="Arial"/>
      <family val="2"/>
      <charset val="238"/>
    </font>
    <font>
      <sz val="12"/>
      <color theme="1"/>
      <name val="Arial"/>
    </font>
    <font>
      <sz val="12"/>
      <name val="Arial"/>
    </font>
    <font>
      <i/>
      <sz val="8"/>
      <color theme="0" tint="-0.499984740745262"/>
      <name val="Arial"/>
    </font>
    <font>
      <sz val="9"/>
      <color theme="1"/>
      <name val="Arial"/>
    </font>
    <font>
      <sz val="9"/>
      <color theme="0" tint="-0.499984740745262"/>
      <name val="Arial"/>
    </font>
    <font>
      <b/>
      <sz val="14"/>
      <color rgb="FF003A70"/>
      <name val="Arial"/>
    </font>
    <font>
      <b/>
      <sz val="12"/>
      <color rgb="FF003A70"/>
      <name val="Arial"/>
    </font>
    <font>
      <sz val="11"/>
      <color rgb="FF003A70"/>
      <name val="Arial"/>
    </font>
    <font>
      <sz val="10"/>
      <color rgb="FF003A70"/>
      <name val="Arial"/>
    </font>
    <font>
      <b/>
      <sz val="11"/>
      <color rgb="FF003A70"/>
      <name val="Arial"/>
    </font>
    <font>
      <b/>
      <sz val="10"/>
      <color rgb="FF003A70"/>
      <name val="Arial"/>
    </font>
    <font>
      <sz val="9"/>
      <color rgb="FF003A70"/>
      <name val="Arial"/>
    </font>
    <font>
      <i/>
      <sz val="9"/>
      <color theme="0" tint="-0.499984740745262"/>
      <name val="Arial"/>
    </font>
    <font>
      <b/>
      <sz val="12"/>
      <color theme="0"/>
      <name val="Arial"/>
    </font>
    <font>
      <b/>
      <sz val="12"/>
      <color rgb="FFFFFFFF"/>
      <name val="Arial"/>
    </font>
    <font>
      <sz val="12"/>
      <color rgb="FF003A70"/>
      <name val="Arial"/>
    </font>
    <font>
      <sz val="9"/>
      <color theme="0" tint="-0.34998626667073579"/>
      <name val="Arial"/>
    </font>
    <font>
      <b/>
      <sz val="9"/>
      <color theme="0" tint="-0.34998626667073579"/>
      <name val="Arial"/>
    </font>
    <font>
      <b/>
      <sz val="12"/>
      <color theme="1"/>
      <name val="Arial"/>
    </font>
    <font>
      <b/>
      <sz val="12"/>
      <color rgb="FF172746"/>
      <name val="Arial"/>
    </font>
    <font>
      <i/>
      <sz val="6"/>
      <color theme="1"/>
      <name val="Arial"/>
    </font>
    <font>
      <sz val="12"/>
      <color rgb="FF003A7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i/>
      <sz val="9"/>
      <color rgb="FF003A70"/>
      <name val="Calibri"/>
      <scheme val="minor"/>
    </font>
    <font>
      <sz val="10"/>
      <color rgb="FF172746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9"/>
      <color rgb="FF003A70"/>
      <name val="Calibri"/>
      <family val="2"/>
      <charset val="238"/>
      <scheme val="minor"/>
    </font>
    <font>
      <i/>
      <sz val="9"/>
      <color theme="3" tint="0.39997558519241921"/>
      <name val="Calibri"/>
      <family val="2"/>
      <charset val="238"/>
      <scheme val="minor"/>
    </font>
    <font>
      <i/>
      <sz val="9"/>
      <color theme="4" tint="-0.499984740745262"/>
      <name val="Calibri"/>
      <family val="2"/>
      <charset val="238"/>
      <scheme val="minor"/>
    </font>
    <font>
      <sz val="12"/>
      <color rgb="FF003A70"/>
      <name val="Arial"/>
      <family val="2"/>
      <charset val="238"/>
    </font>
    <font>
      <sz val="12"/>
      <color rgb="FF172746"/>
      <name val="Arial"/>
      <family val="2"/>
      <charset val="238"/>
    </font>
    <font>
      <sz val="10"/>
      <color rgb="FF003A7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A70"/>
        <bgColor indexed="64"/>
      </patternFill>
    </fill>
    <fill>
      <patternFill patternType="solid">
        <fgColor rgb="FFEBEBED"/>
        <bgColor indexed="64"/>
      </patternFill>
    </fill>
    <fill>
      <patternFill patternType="solid">
        <fgColor rgb="FF003A70"/>
        <bgColor rgb="FF000000"/>
      </patternFill>
    </fill>
  </fills>
  <borders count="5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003A70"/>
      </bottom>
      <diagonal/>
    </border>
    <border>
      <left/>
      <right/>
      <top style="thick">
        <color rgb="FF003A70"/>
      </top>
      <bottom/>
      <diagonal/>
    </border>
    <border>
      <left style="medium">
        <color theme="0"/>
      </left>
      <right style="medium">
        <color theme="0"/>
      </right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/>
      <bottom style="hair">
        <color theme="0" tint="-0.249977111117893"/>
      </bottom>
      <diagonal/>
    </border>
    <border>
      <left style="medium">
        <color theme="0"/>
      </left>
      <right style="medium">
        <color theme="0"/>
      </right>
      <top style="hair">
        <color theme="0" tint="-0.249977111117893"/>
      </top>
      <bottom/>
      <diagonal/>
    </border>
    <border>
      <left style="thin">
        <color theme="0" tint="-0.499984740745262"/>
      </left>
      <right style="thin">
        <color theme="0"/>
      </right>
      <top/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hair">
        <color theme="0" tint="-0.249977111117893"/>
      </bottom>
      <diagonal/>
    </border>
    <border>
      <left style="thin">
        <color rgb="FFEBEBED"/>
      </left>
      <right style="thin">
        <color rgb="FFEBEBED"/>
      </right>
      <top style="thin">
        <color rgb="FFEBEBED"/>
      </top>
      <bottom style="thin">
        <color rgb="FFEBEBED"/>
      </bottom>
      <diagonal/>
    </border>
    <border>
      <left style="thin">
        <color rgb="FF808080"/>
      </left>
      <right style="thin">
        <color rgb="FFFFFFFF"/>
      </right>
      <top/>
      <bottom style="medium">
        <color rgb="FF808080"/>
      </bottom>
      <diagonal/>
    </border>
    <border>
      <left style="medium">
        <color theme="0"/>
      </left>
      <right/>
      <top/>
      <bottom style="hair">
        <color theme="0" tint="-0.249977111117893"/>
      </bottom>
      <diagonal/>
    </border>
    <border>
      <left style="hair">
        <color theme="0"/>
      </left>
      <right style="medium">
        <color theme="0"/>
      </right>
      <top/>
      <bottom style="hair">
        <color theme="0" tint="-0.249977111117893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ck">
        <color theme="0"/>
      </left>
      <right style="thick">
        <color theme="0"/>
      </right>
      <top style="hair">
        <color theme="0" tint="-0.249977111117893"/>
      </top>
      <bottom style="hair">
        <color theme="0" tint="-0.249977111117893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hair">
        <color theme="0" tint="-0.249977111117893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hair">
        <color theme="0" tint="-0.249977111117893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hair">
        <color theme="0" tint="-0.24997711111789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hair">
        <color theme="0" tint="-0.24997711111789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rgb="FF4F4F50"/>
      </left>
      <right/>
      <top/>
      <bottom/>
      <diagonal/>
    </border>
    <border>
      <left/>
      <right style="thin">
        <color rgb="FFEBEBED"/>
      </right>
      <top/>
      <bottom style="thin">
        <color rgb="FFEBEBED"/>
      </bottom>
      <diagonal/>
    </border>
    <border>
      <left style="thin">
        <color theme="0" tint="-0.499984740745262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/>
      <diagonal/>
    </border>
    <border>
      <left style="medium">
        <color theme="0"/>
      </left>
      <right style="medium">
        <color theme="0"/>
      </right>
      <top style="medium">
        <color rgb="FF80808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hair">
        <color theme="0" tint="-0.249977111117893"/>
      </bottom>
      <diagonal/>
    </border>
    <border>
      <left/>
      <right/>
      <top style="hair">
        <color theme="0" tint="-0.34998626667073579"/>
      </top>
      <bottom/>
      <diagonal/>
    </border>
    <border>
      <left style="medium">
        <color theme="0"/>
      </left>
      <right/>
      <top style="thin">
        <color theme="0"/>
      </top>
      <bottom style="hair">
        <color theme="0" tint="-0.249977111117893"/>
      </bottom>
      <diagonal/>
    </border>
    <border>
      <left style="thick">
        <color theme="0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/>
      </left>
      <right/>
      <top style="hair">
        <color theme="0" tint="-0.249977111117893"/>
      </top>
      <bottom style="medium">
        <color theme="0"/>
      </bottom>
      <diagonal/>
    </border>
    <border>
      <left style="thick">
        <color theme="0"/>
      </left>
      <right/>
      <top style="hair">
        <color theme="0" tint="-0.249977111117893"/>
      </top>
      <bottom/>
      <diagonal/>
    </border>
    <border>
      <left style="thick">
        <color theme="0"/>
      </left>
      <right/>
      <top/>
      <bottom style="hair">
        <color theme="0" tint="-0.249977111117893"/>
      </bottom>
      <diagonal/>
    </border>
    <border>
      <left style="thin">
        <color theme="0" tint="-0.499984740745262"/>
      </left>
      <right style="thin">
        <color auto="1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8">
    <xf numFmtId="0" fontId="0" fillId="0" borderId="0" xfId="0"/>
    <xf numFmtId="0" fontId="0" fillId="2" borderId="0" xfId="0" applyFill="1"/>
    <xf numFmtId="0" fontId="0" fillId="2" borderId="0" xfId="0" applyFill="1" applyBorder="1"/>
    <xf numFmtId="0" fontId="6" fillId="2" borderId="0" xfId="0" applyFont="1" applyFill="1" applyBorder="1"/>
    <xf numFmtId="0" fontId="8" fillId="2" borderId="0" xfId="0" applyFont="1" applyFill="1" applyBorder="1"/>
    <xf numFmtId="0" fontId="13" fillId="2" borderId="0" xfId="0" applyFont="1" applyFill="1" applyBorder="1"/>
    <xf numFmtId="0" fontId="10" fillId="2" borderId="0" xfId="3" applyFont="1" applyFill="1" applyBorder="1" applyAlignment="1" applyProtection="1">
      <alignment horizontal="right" vertical="center" wrapText="1"/>
      <protection hidden="1"/>
    </xf>
    <xf numFmtId="0" fontId="7" fillId="2" borderId="0" xfId="0" applyFont="1" applyFill="1" applyBorder="1" applyAlignment="1">
      <alignment horizontal="center" vertical="center"/>
    </xf>
    <xf numFmtId="0" fontId="16" fillId="2" borderId="0" xfId="0" applyFont="1" applyFill="1" applyBorder="1"/>
    <xf numFmtId="3" fontId="16" fillId="2" borderId="0" xfId="0" applyNumberFormat="1" applyFont="1" applyFill="1" applyBorder="1"/>
    <xf numFmtId="0" fontId="17" fillId="2" borderId="0" xfId="0" applyFont="1" applyFill="1" applyBorder="1"/>
    <xf numFmtId="0" fontId="8" fillId="2" borderId="3" xfId="0" applyFont="1" applyFill="1" applyBorder="1"/>
    <xf numFmtId="3" fontId="10" fillId="2" borderId="3" xfId="3" applyNumberFormat="1" applyFont="1" applyFill="1" applyBorder="1" applyAlignment="1" applyProtection="1">
      <alignment horizontal="right" vertical="center" wrapText="1"/>
      <protection hidden="1"/>
    </xf>
    <xf numFmtId="0" fontId="8" fillId="2" borderId="4" xfId="0" applyFont="1" applyFill="1" applyBorder="1"/>
    <xf numFmtId="0" fontId="12" fillId="2" borderId="3" xfId="0" applyFont="1" applyFill="1" applyBorder="1"/>
    <xf numFmtId="3" fontId="11" fillId="2" borderId="3" xfId="3" applyNumberFormat="1" applyFont="1" applyFill="1" applyBorder="1" applyAlignment="1" applyProtection="1">
      <alignment horizontal="right" vertical="center" wrapText="1"/>
      <protection hidden="1"/>
    </xf>
    <xf numFmtId="0" fontId="12" fillId="2" borderId="4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wrapText="1"/>
    </xf>
    <xf numFmtId="0" fontId="8" fillId="0" borderId="0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22" fillId="3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49" fontId="25" fillId="2" borderId="7" xfId="3" applyNumberFormat="1" applyFont="1" applyFill="1" applyBorder="1" applyAlignment="1" applyProtection="1">
      <alignment horizontal="left" vertical="center" wrapText="1"/>
      <protection hidden="1"/>
    </xf>
    <xf numFmtId="49" fontId="23" fillId="2" borderId="7" xfId="3" applyNumberFormat="1" applyFont="1" applyFill="1" applyBorder="1" applyAlignment="1" applyProtection="1">
      <alignment horizontal="left" vertical="center" wrapText="1"/>
      <protection hidden="1"/>
    </xf>
    <xf numFmtId="3" fontId="27" fillId="2" borderId="7" xfId="3" applyNumberFormat="1" applyFont="1" applyFill="1" applyBorder="1" applyAlignment="1" applyProtection="1">
      <alignment horizontal="left" vertical="center" wrapText="1"/>
      <protection hidden="1"/>
    </xf>
    <xf numFmtId="3" fontId="27" fillId="2" borderId="8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/>
    </xf>
    <xf numFmtId="3" fontId="10" fillId="2" borderId="7" xfId="3" applyNumberFormat="1" applyFont="1" applyFill="1" applyBorder="1" applyAlignment="1" applyProtection="1">
      <alignment horizontal="right" vertical="center" wrapText="1"/>
      <protection hidden="1"/>
    </xf>
    <xf numFmtId="3" fontId="11" fillId="2" borderId="7" xfId="3" applyNumberFormat="1" applyFont="1" applyFill="1" applyBorder="1" applyAlignment="1" applyProtection="1">
      <alignment horizontal="right" vertical="center" wrapText="1"/>
      <protection hidden="1"/>
    </xf>
    <xf numFmtId="49" fontId="25" fillId="2" borderId="11" xfId="3" applyNumberFormat="1" applyFont="1" applyFill="1" applyBorder="1" applyAlignment="1" applyProtection="1">
      <alignment horizontal="left" vertical="center" wrapText="1"/>
      <protection hidden="1"/>
    </xf>
    <xf numFmtId="3" fontId="10" fillId="2" borderId="3" xfId="3" applyNumberFormat="1" applyFont="1" applyFill="1" applyBorder="1" applyAlignment="1" applyProtection="1">
      <alignment horizontal="left" vertical="center" wrapText="1"/>
      <protection hidden="1"/>
    </xf>
    <xf numFmtId="3" fontId="10" fillId="2" borderId="13" xfId="3" applyNumberFormat="1" applyFont="1" applyFill="1" applyBorder="1" applyAlignment="1" applyProtection="1">
      <alignment horizontal="right" vertical="center" wrapText="1"/>
      <protection hidden="1"/>
    </xf>
    <xf numFmtId="3" fontId="11" fillId="2" borderId="13" xfId="3" applyNumberFormat="1" applyFont="1" applyFill="1" applyBorder="1" applyAlignment="1" applyProtection="1">
      <alignment horizontal="right" vertical="center" wrapText="1"/>
      <protection hidden="1"/>
    </xf>
    <xf numFmtId="3" fontId="20" fillId="2" borderId="13" xfId="3" applyNumberFormat="1" applyFont="1" applyFill="1" applyBorder="1" applyAlignment="1" applyProtection="1">
      <alignment horizontal="left" vertical="center" wrapText="1"/>
      <protection hidden="1"/>
    </xf>
    <xf numFmtId="3" fontId="20" fillId="2" borderId="7" xfId="3" applyNumberFormat="1" applyFont="1" applyFill="1" applyBorder="1" applyAlignment="1" applyProtection="1">
      <alignment horizontal="left" vertical="center" wrapText="1"/>
      <protection hidden="1"/>
    </xf>
    <xf numFmtId="0" fontId="15" fillId="4" borderId="9" xfId="3" applyFont="1" applyFill="1" applyBorder="1" applyAlignment="1" applyProtection="1">
      <alignment horizontal="left" vertical="center" wrapText="1"/>
      <protection hidden="1"/>
    </xf>
    <xf numFmtId="0" fontId="29" fillId="4" borderId="12" xfId="3" applyFont="1" applyFill="1" applyBorder="1" applyAlignment="1" applyProtection="1">
      <alignment horizontal="center" vertical="center" wrapText="1"/>
      <protection hidden="1"/>
    </xf>
    <xf numFmtId="0" fontId="15" fillId="4" borderId="14" xfId="3" applyFont="1" applyFill="1" applyBorder="1" applyAlignment="1" applyProtection="1">
      <alignment horizontal="left" vertical="center" wrapText="1"/>
      <protection hidden="1"/>
    </xf>
    <xf numFmtId="0" fontId="30" fillId="6" borderId="15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 vertical="center"/>
    </xf>
    <xf numFmtId="49" fontId="22" fillId="2" borderId="7" xfId="3" applyNumberFormat="1" applyFont="1" applyFill="1" applyBorder="1" applyAlignment="1" applyProtection="1">
      <alignment horizontal="left" vertical="center" wrapText="1"/>
      <protection hidden="1"/>
    </xf>
    <xf numFmtId="49" fontId="24" fillId="2" borderId="7" xfId="3" applyNumberFormat="1" applyFont="1" applyFill="1" applyBorder="1" applyAlignment="1" applyProtection="1">
      <alignment horizontal="left" vertical="center" wrapText="1"/>
      <protection hidden="1"/>
    </xf>
    <xf numFmtId="0" fontId="15" fillId="4" borderId="18" xfId="3" applyFont="1" applyFill="1" applyBorder="1" applyAlignment="1" applyProtection="1">
      <alignment horizontal="left" vertical="center" wrapText="1"/>
      <protection hidden="1"/>
    </xf>
    <xf numFmtId="3" fontId="11" fillId="4" borderId="9" xfId="3" applyNumberFormat="1" applyFont="1" applyFill="1" applyBorder="1" applyAlignment="1" applyProtection="1">
      <alignment horizontal="right" vertical="center" wrapText="1"/>
      <protection hidden="1"/>
    </xf>
    <xf numFmtId="0" fontId="7" fillId="2" borderId="0" xfId="0" applyFont="1" applyFill="1" applyBorder="1" applyAlignment="1">
      <alignment horizontal="center" vertical="center"/>
    </xf>
    <xf numFmtId="16" fontId="22" fillId="3" borderId="1" xfId="0" applyNumberFormat="1" applyFont="1" applyFill="1" applyBorder="1" applyAlignment="1">
      <alignment horizontal="center" vertical="center"/>
    </xf>
    <xf numFmtId="16" fontId="29" fillId="4" borderId="1" xfId="0" applyNumberFormat="1" applyFont="1" applyFill="1" applyBorder="1" applyAlignment="1">
      <alignment horizontal="center" vertical="center"/>
    </xf>
    <xf numFmtId="3" fontId="11" fillId="2" borderId="3" xfId="3" applyNumberFormat="1" applyFont="1" applyFill="1" applyBorder="1" applyAlignment="1" applyProtection="1">
      <alignment horizontal="left" vertical="center" wrapText="1"/>
      <protection hidden="1"/>
    </xf>
    <xf numFmtId="0" fontId="10" fillId="2" borderId="0" xfId="3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>
      <alignment horizontal="left" vertical="center"/>
    </xf>
    <xf numFmtId="3" fontId="32" fillId="2" borderId="13" xfId="3" applyNumberFormat="1" applyFont="1" applyFill="1" applyBorder="1" applyAlignment="1" applyProtection="1">
      <alignment horizontal="left" vertical="center" wrapText="1"/>
      <protection hidden="1"/>
    </xf>
    <xf numFmtId="3" fontId="33" fillId="2" borderId="13" xfId="3" applyNumberFormat="1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Border="1"/>
    <xf numFmtId="49" fontId="23" fillId="2" borderId="10" xfId="3" applyNumberFormat="1" applyFont="1" applyFill="1" applyBorder="1" applyAlignment="1" applyProtection="1">
      <alignment horizontal="left" vertical="center" wrapText="1"/>
      <protection hidden="1"/>
    </xf>
    <xf numFmtId="0" fontId="12" fillId="5" borderId="3" xfId="0" applyFont="1" applyFill="1" applyBorder="1"/>
    <xf numFmtId="49" fontId="25" fillId="5" borderId="3" xfId="3" applyNumberFormat="1" applyFont="1" applyFill="1" applyBorder="1" applyAlignment="1" applyProtection="1">
      <alignment horizontal="left" vertical="center" wrapText="1"/>
      <protection hidden="1"/>
    </xf>
    <xf numFmtId="0" fontId="34" fillId="2" borderId="3" xfId="0" applyFont="1" applyFill="1" applyBorder="1"/>
    <xf numFmtId="49" fontId="22" fillId="2" borderId="11" xfId="3" applyNumberFormat="1" applyFont="1" applyFill="1" applyBorder="1" applyAlignment="1" applyProtection="1">
      <alignment horizontal="left" vertical="center" wrapText="1"/>
      <protection hidden="1"/>
    </xf>
    <xf numFmtId="3" fontId="35" fillId="2" borderId="3" xfId="3" applyNumberFormat="1" applyFont="1" applyFill="1" applyBorder="1" applyAlignment="1" applyProtection="1">
      <alignment horizontal="right" vertical="center" wrapText="1"/>
      <protection hidden="1"/>
    </xf>
    <xf numFmtId="3" fontId="24" fillId="2" borderId="13" xfId="3" applyNumberFormat="1" applyFont="1" applyFill="1" applyBorder="1" applyAlignment="1" applyProtection="1">
      <alignment horizontal="right" vertical="center" wrapText="1"/>
      <protection hidden="1"/>
    </xf>
    <xf numFmtId="3" fontId="26" fillId="2" borderId="13" xfId="3" applyNumberFormat="1" applyFont="1" applyFill="1" applyBorder="1" applyAlignment="1" applyProtection="1">
      <alignment horizontal="right" vertical="center" wrapText="1"/>
      <protection hidden="1"/>
    </xf>
    <xf numFmtId="0" fontId="24" fillId="2" borderId="0" xfId="3" applyFont="1" applyFill="1" applyBorder="1" applyAlignment="1" applyProtection="1">
      <alignment horizontal="right" vertical="center" wrapText="1"/>
      <protection hidden="1"/>
    </xf>
    <xf numFmtId="3" fontId="24" fillId="2" borderId="3" xfId="3" applyNumberFormat="1" applyFont="1" applyFill="1" applyBorder="1" applyAlignment="1" applyProtection="1">
      <alignment horizontal="right" vertical="center" wrapText="1"/>
      <protection hidden="1"/>
    </xf>
    <xf numFmtId="3" fontId="26" fillId="2" borderId="3" xfId="3" applyNumberFormat="1" applyFont="1" applyFill="1" applyBorder="1" applyAlignment="1" applyProtection="1">
      <alignment horizontal="right" vertical="center" wrapText="1"/>
      <protection hidden="1"/>
    </xf>
    <xf numFmtId="3" fontId="24" fillId="2" borderId="0" xfId="0" applyNumberFormat="1" applyFont="1" applyFill="1" applyBorder="1"/>
    <xf numFmtId="3" fontId="24" fillId="2" borderId="13" xfId="3" applyNumberFormat="1" applyFont="1" applyFill="1" applyBorder="1" applyAlignment="1" applyProtection="1">
      <alignment horizontal="center" wrapText="1"/>
      <protection hidden="1"/>
    </xf>
    <xf numFmtId="165" fontId="24" fillId="0" borderId="19" xfId="0" applyNumberFormat="1" applyFont="1" applyBorder="1"/>
    <xf numFmtId="166" fontId="24" fillId="0" borderId="19" xfId="0" applyNumberFormat="1" applyFont="1" applyBorder="1"/>
    <xf numFmtId="0" fontId="24" fillId="2" borderId="0" xfId="3" applyFont="1" applyFill="1" applyBorder="1" applyAlignment="1" applyProtection="1">
      <alignment horizontal="left" vertical="center" wrapText="1"/>
      <protection hidden="1"/>
    </xf>
    <xf numFmtId="3" fontId="26" fillId="2" borderId="3" xfId="3" applyNumberFormat="1" applyFont="1" applyFill="1" applyBorder="1" applyAlignment="1" applyProtection="1">
      <alignment horizontal="left" vertical="center" wrapText="1"/>
      <protection hidden="1"/>
    </xf>
    <xf numFmtId="3" fontId="26" fillId="5" borderId="20" xfId="3" applyNumberFormat="1" applyFont="1" applyFill="1" applyBorder="1" applyAlignment="1" applyProtection="1">
      <alignment horizontal="right" vertical="center" wrapText="1"/>
      <protection hidden="1"/>
    </xf>
    <xf numFmtId="3" fontId="26" fillId="5" borderId="0" xfId="3" applyNumberFormat="1" applyFont="1" applyFill="1" applyBorder="1" applyAlignment="1" applyProtection="1">
      <alignment horizontal="right" vertical="center" wrapText="1"/>
      <protection hidden="1"/>
    </xf>
    <xf numFmtId="3" fontId="24" fillId="5" borderId="0" xfId="3" applyNumberFormat="1" applyFont="1" applyFill="1" applyBorder="1" applyAlignment="1" applyProtection="1">
      <alignment horizontal="right" vertical="center" wrapText="1"/>
      <protection hidden="1"/>
    </xf>
    <xf numFmtId="0" fontId="10" fillId="2" borderId="22" xfId="3" applyFont="1" applyFill="1" applyBorder="1" applyAlignment="1" applyProtection="1">
      <alignment horizontal="right" vertical="center" wrapText="1"/>
      <protection hidden="1"/>
    </xf>
    <xf numFmtId="165" fontId="24" fillId="0" borderId="23" xfId="0" applyNumberFormat="1" applyFont="1" applyBorder="1"/>
    <xf numFmtId="3" fontId="24" fillId="2" borderId="24" xfId="3" applyNumberFormat="1" applyFont="1" applyFill="1" applyBorder="1" applyAlignment="1" applyProtection="1">
      <alignment horizontal="right" vertical="center" wrapText="1"/>
      <protection hidden="1"/>
    </xf>
    <xf numFmtId="0" fontId="24" fillId="2" borderId="24" xfId="3" applyFont="1" applyFill="1" applyBorder="1" applyAlignment="1" applyProtection="1">
      <alignment horizontal="left" vertical="center" wrapText="1"/>
      <protection hidden="1"/>
    </xf>
    <xf numFmtId="0" fontId="24" fillId="2" borderId="24" xfId="3" applyFont="1" applyFill="1" applyBorder="1" applyAlignment="1" applyProtection="1">
      <alignment horizontal="right" vertical="center" wrapText="1"/>
      <protection hidden="1"/>
    </xf>
    <xf numFmtId="165" fontId="22" fillId="0" borderId="19" xfId="0" applyNumberFormat="1" applyFont="1" applyBorder="1"/>
    <xf numFmtId="165" fontId="22" fillId="0" borderId="23" xfId="0" applyNumberFormat="1" applyFont="1" applyBorder="1"/>
    <xf numFmtId="165" fontId="25" fillId="0" borderId="19" xfId="0" applyNumberFormat="1" applyFont="1" applyBorder="1"/>
    <xf numFmtId="165" fontId="25" fillId="0" borderId="23" xfId="0" applyNumberFormat="1" applyFont="1" applyBorder="1"/>
    <xf numFmtId="0" fontId="25" fillId="2" borderId="3" xfId="0" applyFont="1" applyFill="1" applyBorder="1"/>
    <xf numFmtId="3" fontId="12" fillId="2" borderId="0" xfId="0" applyNumberFormat="1" applyFont="1" applyFill="1" applyBorder="1"/>
    <xf numFmtId="165" fontId="23" fillId="0" borderId="19" xfId="0" applyNumberFormat="1" applyFont="1" applyBorder="1"/>
    <xf numFmtId="3" fontId="23" fillId="2" borderId="3" xfId="3" applyNumberFormat="1" applyFont="1" applyFill="1" applyBorder="1" applyAlignment="1" applyProtection="1">
      <alignment horizontal="right" vertical="center" wrapText="1"/>
      <protection hidden="1"/>
    </xf>
    <xf numFmtId="3" fontId="25" fillId="2" borderId="3" xfId="3" applyNumberFormat="1" applyFont="1" applyFill="1" applyBorder="1" applyAlignment="1" applyProtection="1">
      <alignment horizontal="right" vertical="center" wrapText="1"/>
      <protection hidden="1"/>
    </xf>
    <xf numFmtId="0" fontId="25" fillId="2" borderId="4" xfId="0" applyFont="1" applyFill="1" applyBorder="1"/>
    <xf numFmtId="0" fontId="24" fillId="0" borderId="17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left" vertical="center"/>
    </xf>
    <xf numFmtId="0" fontId="11" fillId="2" borderId="0" xfId="3" applyFont="1" applyFill="1" applyBorder="1" applyAlignment="1" applyProtection="1">
      <alignment horizontal="right" vertical="center" wrapText="1"/>
      <protection hidden="1"/>
    </xf>
    <xf numFmtId="0" fontId="26" fillId="0" borderId="16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wrapText="1"/>
    </xf>
    <xf numFmtId="3" fontId="10" fillId="0" borderId="7" xfId="3" applyNumberFormat="1" applyFont="1" applyFill="1" applyBorder="1" applyAlignment="1" applyProtection="1">
      <alignment horizontal="right" vertical="center" wrapText="1"/>
      <protection hidden="1"/>
    </xf>
    <xf numFmtId="0" fontId="29" fillId="4" borderId="1" xfId="0" applyFont="1" applyFill="1" applyBorder="1" applyAlignment="1">
      <alignment horizontal="center" vertical="center"/>
    </xf>
    <xf numFmtId="0" fontId="22" fillId="5" borderId="12" xfId="3" applyFont="1" applyFill="1" applyBorder="1" applyAlignment="1" applyProtection="1">
      <alignment horizontal="center" vertical="center" wrapText="1"/>
      <protection hidden="1"/>
    </xf>
    <xf numFmtId="0" fontId="8" fillId="0" borderId="25" xfId="0" applyFont="1" applyFill="1" applyBorder="1"/>
    <xf numFmtId="0" fontId="8" fillId="0" borderId="3" xfId="0" applyFont="1" applyFill="1" applyBorder="1"/>
    <xf numFmtId="49" fontId="23" fillId="0" borderId="10" xfId="3" applyNumberFormat="1" applyFont="1" applyFill="1" applyBorder="1" applyAlignment="1" applyProtection="1">
      <alignment horizontal="left" vertical="center" wrapText="1"/>
      <protection hidden="1"/>
    </xf>
    <xf numFmtId="3" fontId="10" fillId="0" borderId="3" xfId="3" applyNumberFormat="1" applyFont="1" applyFill="1" applyBorder="1" applyAlignment="1" applyProtection="1">
      <alignment horizontal="right" vertical="center" wrapText="1"/>
      <protection hidden="1"/>
    </xf>
    <xf numFmtId="165" fontId="24" fillId="0" borderId="19" xfId="0" applyNumberFormat="1" applyFont="1" applyFill="1" applyBorder="1"/>
    <xf numFmtId="165" fontId="24" fillId="0" borderId="23" xfId="0" applyNumberFormat="1" applyFont="1" applyFill="1" applyBorder="1"/>
    <xf numFmtId="0" fontId="24" fillId="2" borderId="0" xfId="97" applyFont="1" applyFill="1" applyBorder="1" applyAlignment="1">
      <alignment vertical="center"/>
    </xf>
    <xf numFmtId="49" fontId="26" fillId="2" borderId="10" xfId="3" applyNumberFormat="1" applyFont="1" applyFill="1" applyBorder="1" applyAlignment="1" applyProtection="1">
      <alignment horizontal="left" vertical="center" wrapText="1"/>
      <protection hidden="1"/>
    </xf>
    <xf numFmtId="3" fontId="26" fillId="2" borderId="10" xfId="3" applyNumberFormat="1" applyFont="1" applyFill="1" applyBorder="1" applyAlignment="1" applyProtection="1">
      <alignment horizontal="right" vertical="center" wrapText="1"/>
      <protection hidden="1"/>
    </xf>
    <xf numFmtId="165" fontId="24" fillId="0" borderId="26" xfId="0" applyNumberFormat="1" applyFont="1" applyBorder="1"/>
    <xf numFmtId="3" fontId="28" fillId="2" borderId="27" xfId="3" applyNumberFormat="1" applyFont="1" applyFill="1" applyBorder="1" applyAlignment="1" applyProtection="1">
      <alignment horizontal="left" vertical="center" wrapText="1"/>
      <protection hidden="1"/>
    </xf>
    <xf numFmtId="3" fontId="16" fillId="2" borderId="28" xfId="0" applyNumberFormat="1" applyFont="1" applyFill="1" applyBorder="1"/>
    <xf numFmtId="3" fontId="24" fillId="2" borderId="28" xfId="0" applyNumberFormat="1" applyFont="1" applyFill="1" applyBorder="1"/>
    <xf numFmtId="165" fontId="24" fillId="0" borderId="30" xfId="0" applyNumberFormat="1" applyFont="1" applyBorder="1"/>
    <xf numFmtId="0" fontId="36" fillId="0" borderId="0" xfId="0" applyFont="1" applyFill="1" applyBorder="1" applyAlignment="1">
      <alignment horizontal="center"/>
    </xf>
    <xf numFmtId="0" fontId="37" fillId="2" borderId="0" xfId="0" applyFont="1" applyFill="1" applyAlignment="1">
      <alignment horizontal="left" vertical="center"/>
    </xf>
    <xf numFmtId="49" fontId="24" fillId="2" borderId="11" xfId="3" applyNumberFormat="1" applyFont="1" applyFill="1" applyBorder="1" applyAlignment="1" applyProtection="1">
      <alignment horizontal="left" vertical="center" wrapText="1"/>
      <protection hidden="1"/>
    </xf>
    <xf numFmtId="49" fontId="24" fillId="2" borderId="13" xfId="3" applyNumberFormat="1" applyFont="1" applyFill="1" applyBorder="1" applyAlignment="1" applyProtection="1">
      <alignment horizontal="left" vertical="center" wrapText="1"/>
      <protection hidden="1"/>
    </xf>
    <xf numFmtId="0" fontId="8" fillId="2" borderId="33" xfId="0" applyFont="1" applyFill="1" applyBorder="1"/>
    <xf numFmtId="49" fontId="24" fillId="2" borderId="32" xfId="3" applyNumberFormat="1" applyFont="1" applyFill="1" applyBorder="1" applyAlignment="1" applyProtection="1">
      <alignment horizontal="left" vertical="center" wrapText="1"/>
      <protection hidden="1"/>
    </xf>
    <xf numFmtId="0" fontId="8" fillId="2" borderId="32" xfId="0" applyFont="1" applyFill="1" applyBorder="1"/>
    <xf numFmtId="0" fontId="8" fillId="2" borderId="21" xfId="0" applyFont="1" applyFill="1" applyBorder="1"/>
    <xf numFmtId="0" fontId="8" fillId="2" borderId="34" xfId="0" applyFont="1" applyFill="1" applyBorder="1"/>
    <xf numFmtId="0" fontId="15" fillId="4" borderId="35" xfId="3" applyFont="1" applyFill="1" applyBorder="1" applyAlignment="1" applyProtection="1">
      <alignment horizontal="left" vertical="center" wrapText="1"/>
      <protection hidden="1"/>
    </xf>
    <xf numFmtId="0" fontId="22" fillId="3" borderId="36" xfId="0" applyFont="1" applyFill="1" applyBorder="1" applyAlignment="1">
      <alignment horizontal="center" vertical="center"/>
    </xf>
    <xf numFmtId="0" fontId="30" fillId="6" borderId="37" xfId="0" applyFont="1" applyFill="1" applyBorder="1" applyAlignment="1" applyProtection="1">
      <alignment horizontal="center" vertical="center" wrapText="1"/>
      <protection hidden="1"/>
    </xf>
    <xf numFmtId="0" fontId="36" fillId="0" borderId="38" xfId="0" applyFont="1" applyFill="1" applyBorder="1" applyAlignment="1">
      <alignment horizontal="center"/>
    </xf>
    <xf numFmtId="0" fontId="12" fillId="2" borderId="27" xfId="0" applyFont="1" applyFill="1" applyBorder="1"/>
    <xf numFmtId="49" fontId="25" fillId="2" borderId="31" xfId="3" applyNumberFormat="1" applyFont="1" applyFill="1" applyBorder="1" applyAlignment="1" applyProtection="1">
      <alignment horizontal="left" vertical="center" wrapText="1"/>
      <protection hidden="1"/>
    </xf>
    <xf numFmtId="3" fontId="11" fillId="2" borderId="27" xfId="3" applyNumberFormat="1" applyFont="1" applyFill="1" applyBorder="1" applyAlignment="1" applyProtection="1">
      <alignment horizontal="right" vertical="center" wrapText="1"/>
      <protection hidden="1"/>
    </xf>
    <xf numFmtId="165" fontId="25" fillId="0" borderId="30" xfId="0" applyNumberFormat="1" applyFont="1" applyBorder="1"/>
    <xf numFmtId="0" fontId="12" fillId="2" borderId="39" xfId="0" applyFont="1" applyFill="1" applyBorder="1"/>
    <xf numFmtId="3" fontId="10" fillId="2" borderId="41" xfId="3" applyNumberFormat="1" applyFont="1" applyFill="1" applyBorder="1" applyAlignment="1" applyProtection="1">
      <alignment horizontal="left" vertical="center" wrapText="1"/>
      <protection hidden="1"/>
    </xf>
    <xf numFmtId="3" fontId="11" fillId="2" borderId="42" xfId="3" applyNumberFormat="1" applyFont="1" applyFill="1" applyBorder="1" applyAlignment="1" applyProtection="1">
      <alignment horizontal="right" vertical="center" wrapText="1"/>
      <protection hidden="1"/>
    </xf>
    <xf numFmtId="0" fontId="8" fillId="2" borderId="40" xfId="0" applyFont="1" applyFill="1" applyBorder="1"/>
    <xf numFmtId="3" fontId="20" fillId="2" borderId="43" xfId="3" applyNumberFormat="1" applyFont="1" applyFill="1" applyBorder="1" applyAlignment="1" applyProtection="1">
      <alignment horizontal="left" vertical="center" wrapText="1"/>
      <protection hidden="1"/>
    </xf>
    <xf numFmtId="0" fontId="10" fillId="2" borderId="40" xfId="3" applyFont="1" applyFill="1" applyBorder="1" applyAlignment="1" applyProtection="1">
      <alignment horizontal="right" vertical="center" wrapText="1"/>
      <protection hidden="1"/>
    </xf>
    <xf numFmtId="3" fontId="10" fillId="2" borderId="43" xfId="3" applyNumberFormat="1" applyFont="1" applyFill="1" applyBorder="1" applyAlignment="1" applyProtection="1">
      <alignment horizontal="right" vertical="center" wrapText="1"/>
      <protection hidden="1"/>
    </xf>
    <xf numFmtId="3" fontId="11" fillId="2" borderId="43" xfId="3" applyNumberFormat="1" applyFont="1" applyFill="1" applyBorder="1" applyAlignment="1" applyProtection="1">
      <alignment horizontal="right" vertical="center" wrapText="1"/>
      <protection hidden="1"/>
    </xf>
    <xf numFmtId="0" fontId="15" fillId="2" borderId="0" xfId="3" applyFont="1" applyFill="1" applyBorder="1" applyAlignment="1" applyProtection="1">
      <alignment horizontal="left" vertical="center" wrapText="1"/>
      <protection hidden="1"/>
    </xf>
    <xf numFmtId="0" fontId="22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6" fillId="2" borderId="25" xfId="0" applyFont="1" applyFill="1" applyBorder="1" applyAlignment="1">
      <alignment horizontal="center"/>
    </xf>
    <xf numFmtId="0" fontId="23" fillId="2" borderId="0" xfId="97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top"/>
    </xf>
    <xf numFmtId="0" fontId="0" fillId="4" borderId="0" xfId="0" applyFill="1" applyBorder="1"/>
    <xf numFmtId="166" fontId="24" fillId="0" borderId="30" xfId="0" applyNumberFormat="1" applyFont="1" applyBorder="1"/>
    <xf numFmtId="4" fontId="24" fillId="2" borderId="29" xfId="0" applyNumberFormat="1" applyFont="1" applyFill="1" applyBorder="1"/>
    <xf numFmtId="166" fontId="24" fillId="0" borderId="19" xfId="0" applyNumberFormat="1" applyFont="1" applyBorder="1" applyAlignment="1"/>
    <xf numFmtId="0" fontId="23" fillId="2" borderId="0" xfId="3" applyFont="1" applyFill="1" applyBorder="1" applyAlignment="1" applyProtection="1">
      <alignment horizontal="right" vertical="center" wrapText="1"/>
      <protection hidden="1"/>
    </xf>
    <xf numFmtId="0" fontId="23" fillId="2" borderId="3" xfId="0" applyFont="1" applyFill="1" applyBorder="1"/>
    <xf numFmtId="0" fontId="23" fillId="2" borderId="4" xfId="0" applyFont="1" applyFill="1" applyBorder="1"/>
    <xf numFmtId="0" fontId="23" fillId="2" borderId="0" xfId="0" applyFont="1" applyFill="1" applyBorder="1"/>
    <xf numFmtId="166" fontId="24" fillId="0" borderId="19" xfId="0" applyNumberFormat="1" applyFont="1" applyBorder="1" applyAlignment="1">
      <alignment horizontal="right"/>
    </xf>
    <xf numFmtId="166" fontId="24" fillId="0" borderId="19" xfId="0" applyNumberFormat="1" applyFont="1" applyFill="1" applyBorder="1" applyAlignment="1"/>
    <xf numFmtId="4" fontId="24" fillId="0" borderId="7" xfId="3" applyNumberFormat="1" applyFont="1" applyFill="1" applyBorder="1" applyAlignment="1" applyProtection="1">
      <alignment horizontal="right" wrapText="1"/>
      <protection hidden="1"/>
    </xf>
    <xf numFmtId="0" fontId="27" fillId="2" borderId="0" xfId="0" applyFont="1" applyFill="1" applyBorder="1" applyAlignment="1">
      <alignment wrapText="1"/>
    </xf>
    <xf numFmtId="0" fontId="31" fillId="2" borderId="0" xfId="0" applyFont="1" applyFill="1" applyBorder="1"/>
    <xf numFmtId="3" fontId="27" fillId="2" borderId="13" xfId="3" applyNumberFormat="1" applyFont="1" applyFill="1" applyBorder="1" applyAlignment="1" applyProtection="1">
      <alignment horizontal="left" vertical="center" wrapText="1"/>
      <protection hidden="1"/>
    </xf>
    <xf numFmtId="3" fontId="24" fillId="5" borderId="21" xfId="3" applyNumberFormat="1" applyFont="1" applyFill="1" applyBorder="1" applyAlignment="1" applyProtection="1">
      <alignment horizontal="right" vertical="center" wrapText="1"/>
      <protection hidden="1"/>
    </xf>
    <xf numFmtId="2" fontId="24" fillId="2" borderId="32" xfId="3" applyNumberFormat="1" applyFont="1" applyFill="1" applyBorder="1" applyAlignment="1" applyProtection="1">
      <alignment horizontal="left" vertical="center" wrapText="1"/>
      <protection hidden="1"/>
    </xf>
    <xf numFmtId="2" fontId="10" fillId="0" borderId="11" xfId="3" applyNumberFormat="1" applyFont="1" applyFill="1" applyBorder="1" applyAlignment="1" applyProtection="1">
      <alignment horizontal="right" vertical="center" wrapText="1"/>
      <protection hidden="1"/>
    </xf>
    <xf numFmtId="9" fontId="10" fillId="0" borderId="11" xfId="112" applyFont="1" applyFill="1" applyBorder="1" applyAlignment="1" applyProtection="1">
      <alignment horizontal="right" vertical="center" wrapText="1"/>
      <protection hidden="1"/>
    </xf>
    <xf numFmtId="2" fontId="10" fillId="0" borderId="11" xfId="112" applyNumberFormat="1" applyFont="1" applyFill="1" applyBorder="1" applyAlignment="1" applyProtection="1">
      <alignment horizontal="right" vertical="center" wrapText="1"/>
      <protection hidden="1"/>
    </xf>
    <xf numFmtId="166" fontId="24" fillId="0" borderId="19" xfId="0" applyNumberFormat="1" applyFont="1" applyFill="1" applyBorder="1" applyAlignment="1">
      <alignment horizontal="right" vertical="center"/>
    </xf>
    <xf numFmtId="2" fontId="23" fillId="0" borderId="13" xfId="3" applyNumberFormat="1" applyFont="1" applyFill="1" applyBorder="1" applyAlignment="1" applyProtection="1">
      <alignment horizontal="right" vertical="center" wrapText="1"/>
      <protection hidden="1"/>
    </xf>
    <xf numFmtId="167" fontId="23" fillId="0" borderId="13" xfId="3" applyNumberFormat="1" applyFont="1" applyFill="1" applyBorder="1" applyAlignment="1" applyProtection="1">
      <alignment horizontal="right" vertical="center" wrapText="1"/>
      <protection hidden="1"/>
    </xf>
    <xf numFmtId="166" fontId="23" fillId="0" borderId="13" xfId="3" applyNumberFormat="1" applyFont="1" applyFill="1" applyBorder="1" applyAlignment="1" applyProtection="1">
      <alignment horizontal="right" vertical="center" wrapText="1"/>
      <protection hidden="1"/>
    </xf>
    <xf numFmtId="167" fontId="10" fillId="0" borderId="11" xfId="3" applyNumberFormat="1" applyFont="1" applyFill="1" applyBorder="1" applyAlignment="1" applyProtection="1">
      <alignment horizontal="right" vertical="center" wrapText="1"/>
      <protection hidden="1"/>
    </xf>
    <xf numFmtId="166" fontId="10" fillId="0" borderId="11" xfId="3" applyNumberFormat="1" applyFont="1" applyFill="1" applyBorder="1" applyAlignment="1" applyProtection="1">
      <alignment horizontal="right" vertical="center" wrapText="1"/>
      <protection hidden="1"/>
    </xf>
    <xf numFmtId="168" fontId="23" fillId="0" borderId="13" xfId="3" applyNumberFormat="1" applyFont="1" applyFill="1" applyBorder="1" applyAlignment="1" applyProtection="1">
      <alignment horizontal="right" vertical="center" wrapText="1"/>
      <protection hidden="1"/>
    </xf>
    <xf numFmtId="168" fontId="10" fillId="0" borderId="7" xfId="3" applyNumberFormat="1" applyFont="1" applyFill="1" applyBorder="1" applyAlignment="1" applyProtection="1">
      <alignment horizontal="right" vertical="center" wrapText="1"/>
      <protection hidden="1"/>
    </xf>
    <xf numFmtId="166" fontId="10" fillId="0" borderId="7" xfId="3" applyNumberFormat="1" applyFont="1" applyFill="1" applyBorder="1" applyAlignment="1" applyProtection="1">
      <alignment horizontal="right" vertical="center" wrapText="1"/>
      <protection hidden="1"/>
    </xf>
    <xf numFmtId="166" fontId="10" fillId="0" borderId="13" xfId="3" applyNumberFormat="1" applyFont="1" applyFill="1" applyBorder="1" applyAlignment="1" applyProtection="1">
      <alignment horizontal="right" vertical="center" wrapText="1"/>
      <protection hidden="1"/>
    </xf>
    <xf numFmtId="0" fontId="39" fillId="0" borderId="0" xfId="0" applyFont="1" applyFill="1" applyBorder="1" applyAlignment="1">
      <alignment wrapText="1"/>
    </xf>
    <xf numFmtId="0" fontId="18" fillId="2" borderId="44" xfId="0" applyFont="1" applyFill="1" applyBorder="1" applyAlignment="1">
      <alignment wrapText="1"/>
    </xf>
    <xf numFmtId="0" fontId="22" fillId="3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 applyProtection="1">
      <alignment horizontal="center" vertical="center" wrapText="1"/>
      <protection hidden="1"/>
    </xf>
    <xf numFmtId="3" fontId="11" fillId="2" borderId="0" xfId="3" applyNumberFormat="1" applyFont="1" applyFill="1" applyBorder="1" applyAlignment="1" applyProtection="1">
      <alignment horizontal="right" vertical="center" wrapText="1"/>
      <protection hidden="1"/>
    </xf>
    <xf numFmtId="165" fontId="24" fillId="0" borderId="19" xfId="0" applyNumberFormat="1" applyFont="1" applyBorder="1" applyAlignment="1">
      <alignment horizontal="right"/>
    </xf>
    <xf numFmtId="165" fontId="23" fillId="0" borderId="19" xfId="0" applyNumberFormat="1" applyFont="1" applyBorder="1" applyAlignment="1">
      <alignment horizontal="right"/>
    </xf>
    <xf numFmtId="165" fontId="25" fillId="0" borderId="19" xfId="0" applyNumberFormat="1" applyFont="1" applyBorder="1" applyAlignment="1">
      <alignment horizontal="right"/>
    </xf>
    <xf numFmtId="0" fontId="18" fillId="0" borderId="40" xfId="0" applyFont="1" applyFill="1" applyBorder="1" applyAlignment="1">
      <alignment horizontal="left" vertical="center" wrapText="1"/>
    </xf>
    <xf numFmtId="165" fontId="24" fillId="0" borderId="0" xfId="0" applyNumberFormat="1" applyFont="1" applyBorder="1"/>
    <xf numFmtId="3" fontId="10" fillId="2" borderId="45" xfId="3" applyNumberFormat="1" applyFont="1" applyFill="1" applyBorder="1" applyAlignment="1" applyProtection="1">
      <alignment horizontal="right" vertical="center" wrapText="1"/>
      <protection hidden="1"/>
    </xf>
    <xf numFmtId="165" fontId="24" fillId="0" borderId="46" xfId="0" applyNumberFormat="1" applyFont="1" applyBorder="1"/>
    <xf numFmtId="165" fontId="25" fillId="0" borderId="46" xfId="0" applyNumberFormat="1" applyFont="1" applyBorder="1"/>
    <xf numFmtId="165" fontId="25" fillId="0" borderId="47" xfId="0" applyNumberFormat="1" applyFont="1" applyBorder="1"/>
    <xf numFmtId="165" fontId="24" fillId="0" borderId="48" xfId="0" applyNumberFormat="1" applyFont="1" applyBorder="1"/>
    <xf numFmtId="165" fontId="24" fillId="0" borderId="49" xfId="0" applyNumberFormat="1" applyFont="1" applyBorder="1"/>
    <xf numFmtId="0" fontId="29" fillId="4" borderId="50" xfId="3" applyFont="1" applyFill="1" applyBorder="1" applyAlignment="1" applyProtection="1">
      <alignment horizontal="center" vertical="center" wrapText="1"/>
      <protection hidden="1"/>
    </xf>
    <xf numFmtId="49" fontId="20" fillId="2" borderId="7" xfId="3" applyNumberFormat="1" applyFont="1" applyFill="1" applyBorder="1" applyAlignment="1" applyProtection="1">
      <alignment horizontal="left" vertical="center" wrapText="1"/>
      <protection hidden="1"/>
    </xf>
    <xf numFmtId="0" fontId="20" fillId="2" borderId="3" xfId="0" applyFont="1" applyFill="1" applyBorder="1"/>
    <xf numFmtId="16" fontId="29" fillId="4" borderId="51" xfId="0" applyNumberFormat="1" applyFont="1" applyFill="1" applyBorder="1" applyAlignment="1">
      <alignment horizontal="center" vertical="center"/>
    </xf>
    <xf numFmtId="165" fontId="25" fillId="0" borderId="19" xfId="0" applyNumberFormat="1" applyFont="1" applyFill="1" applyBorder="1"/>
    <xf numFmtId="3" fontId="27" fillId="0" borderId="13" xfId="3" applyNumberFormat="1" applyFont="1" applyFill="1" applyBorder="1" applyAlignment="1" applyProtection="1">
      <alignment horizontal="left" vertical="center" wrapText="1"/>
      <protection hidden="1"/>
    </xf>
    <xf numFmtId="165" fontId="22" fillId="0" borderId="19" xfId="0" applyNumberFormat="1" applyFont="1" applyFill="1" applyBorder="1"/>
    <xf numFmtId="165" fontId="26" fillId="0" borderId="19" xfId="0" applyNumberFormat="1" applyFont="1" applyBorder="1"/>
    <xf numFmtId="0" fontId="41" fillId="2" borderId="0" xfId="3" applyFont="1" applyFill="1" applyBorder="1" applyAlignment="1" applyProtection="1">
      <alignment horizontal="right" vertical="center" wrapText="1"/>
      <protection hidden="1"/>
    </xf>
    <xf numFmtId="3" fontId="11" fillId="2" borderId="28" xfId="3" applyNumberFormat="1" applyFont="1" applyFill="1" applyBorder="1" applyAlignment="1" applyProtection="1">
      <alignment horizontal="right" vertical="center" wrapText="1"/>
      <protection hidden="1"/>
    </xf>
    <xf numFmtId="2" fontId="17" fillId="2" borderId="0" xfId="0" applyNumberFormat="1" applyFont="1" applyFill="1" applyBorder="1"/>
    <xf numFmtId="16" fontId="22" fillId="3" borderId="52" xfId="0" applyNumberFormat="1" applyFont="1" applyFill="1" applyBorder="1" applyAlignment="1">
      <alignment horizontal="center" vertical="center"/>
    </xf>
    <xf numFmtId="0" fontId="42" fillId="2" borderId="1" xfId="3" applyFont="1" applyFill="1" applyBorder="1" applyAlignment="1" applyProtection="1">
      <alignment horizontal="center" vertical="center" wrapText="1"/>
      <protection hidden="1"/>
    </xf>
    <xf numFmtId="0" fontId="42" fillId="2" borderId="0" xfId="3" applyFont="1" applyFill="1" applyBorder="1" applyAlignment="1" applyProtection="1">
      <alignment horizontal="center" vertical="center" wrapText="1"/>
      <protection hidden="1"/>
    </xf>
    <xf numFmtId="0" fontId="42" fillId="2" borderId="53" xfId="3" applyFont="1" applyFill="1" applyBorder="1" applyAlignment="1" applyProtection="1">
      <alignment horizontal="center" vertical="center" wrapText="1"/>
      <protection hidden="1"/>
    </xf>
    <xf numFmtId="3" fontId="11" fillId="2" borderId="0" xfId="3" applyNumberFormat="1" applyFont="1" applyFill="1" applyBorder="1" applyAlignment="1" applyProtection="1">
      <alignment horizontal="left" vertical="center" wrapText="1"/>
      <protection hidden="1"/>
    </xf>
    <xf numFmtId="3" fontId="10" fillId="2" borderId="0" xfId="3" applyNumberFormat="1" applyFont="1" applyFill="1" applyBorder="1" applyAlignment="1" applyProtection="1">
      <alignment horizontal="right" vertical="center" wrapText="1"/>
      <protection hidden="1"/>
    </xf>
    <xf numFmtId="3" fontId="26" fillId="2" borderId="0" xfId="3" applyNumberFormat="1" applyFont="1" applyFill="1" applyBorder="1" applyAlignment="1" applyProtection="1">
      <alignment horizontal="left" vertical="center" wrapText="1"/>
      <protection hidden="1"/>
    </xf>
    <xf numFmtId="16" fontId="29" fillId="2" borderId="51" xfId="0" applyNumberFormat="1" applyFont="1" applyFill="1" applyBorder="1" applyAlignment="1">
      <alignment horizontal="center" vertical="center"/>
    </xf>
    <xf numFmtId="0" fontId="29" fillId="2" borderId="18" xfId="3" applyFont="1" applyFill="1" applyBorder="1" applyAlignment="1" applyProtection="1">
      <alignment horizontal="center" vertical="center" wrapText="1"/>
      <protection hidden="1"/>
    </xf>
    <xf numFmtId="0" fontId="29" fillId="2" borderId="53" xfId="3" applyFont="1" applyFill="1" applyBorder="1" applyAlignment="1" applyProtection="1">
      <alignment horizontal="center" vertical="center" wrapText="1"/>
      <protection hidden="1"/>
    </xf>
    <xf numFmtId="0" fontId="29" fillId="2" borderId="1" xfId="3" applyFont="1" applyFill="1" applyBorder="1" applyAlignment="1" applyProtection="1">
      <alignment horizontal="center" vertical="center" wrapText="1"/>
      <protection hidden="1"/>
    </xf>
    <xf numFmtId="16" fontId="29" fillId="2" borderId="1" xfId="0" applyNumberFormat="1" applyFont="1" applyFill="1" applyBorder="1" applyAlignment="1">
      <alignment horizontal="center" vertical="center"/>
    </xf>
    <xf numFmtId="0" fontId="29" fillId="2" borderId="12" xfId="3" applyFont="1" applyFill="1" applyBorder="1" applyAlignment="1" applyProtection="1">
      <alignment horizontal="center" vertical="center" wrapText="1"/>
      <protection hidden="1"/>
    </xf>
    <xf numFmtId="0" fontId="46" fillId="0" borderId="16" xfId="0" applyFont="1" applyFill="1" applyBorder="1" applyAlignment="1">
      <alignment horizontal="left" vertical="center"/>
    </xf>
    <xf numFmtId="3" fontId="47" fillId="2" borderId="3" xfId="3" applyNumberFormat="1" applyFont="1" applyFill="1" applyBorder="1" applyAlignment="1" applyProtection="1">
      <alignment horizontal="right" vertical="center" wrapText="1"/>
      <protection hidden="1"/>
    </xf>
    <xf numFmtId="0" fontId="46" fillId="0" borderId="16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1" fillId="2" borderId="0" xfId="97" applyFont="1" applyFill="1" applyBorder="1" applyAlignment="1">
      <alignment horizontal="left" vertical="center"/>
    </xf>
    <xf numFmtId="0" fontId="29" fillId="4" borderId="1" xfId="3" applyFont="1" applyFill="1" applyBorder="1" applyAlignment="1" applyProtection="1">
      <alignment horizontal="center" vertical="center" wrapText="1"/>
      <protection hidden="1"/>
    </xf>
    <xf numFmtId="0" fontId="29" fillId="4" borderId="9" xfId="3" applyFont="1" applyFill="1" applyBorder="1" applyAlignment="1" applyProtection="1">
      <alignment horizontal="center" vertical="center" wrapText="1"/>
      <protection hidden="1"/>
    </xf>
  </cellXfs>
  <cellStyles count="113">
    <cellStyle name="Dziesiętny 2" xfId="4"/>
    <cellStyle name="Dziesiętny 3" xfId="5"/>
    <cellStyle name="Hiperłącze" xfId="1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Hiperłącze" xfId="45" builtinId="8" hidden="1"/>
    <cellStyle name="Hiperłącze" xfId="47" builtinId="8" hidden="1"/>
    <cellStyle name="Hiperłącze" xfId="49" builtinId="8" hidden="1"/>
    <cellStyle name="Hiperłącze" xfId="51" builtinId="8" hidden="1"/>
    <cellStyle name="Hiperłącze" xfId="53" builtinId="8" hidden="1"/>
    <cellStyle name="Hiperłącze" xfId="55" builtinId="8" hidden="1"/>
    <cellStyle name="Hiperłącze" xfId="57" builtinId="8" hidden="1"/>
    <cellStyle name="Hiperłącze" xfId="59" builtinId="8" hidden="1"/>
    <cellStyle name="Hiperłącze" xfId="61" builtinId="8" hidden="1"/>
    <cellStyle name="Hiperłącze" xfId="63" builtinId="8" hidden="1"/>
    <cellStyle name="Hiperłącze" xfId="65" builtinId="8" hidden="1"/>
    <cellStyle name="Hiperłącze" xfId="67" builtinId="8" hidden="1"/>
    <cellStyle name="Hiperłącze" xfId="69" builtinId="8" hidden="1"/>
    <cellStyle name="Hiperłącze" xfId="71" builtinId="8" hidden="1"/>
    <cellStyle name="Hiperłącze" xfId="73" builtinId="8" hidden="1"/>
    <cellStyle name="Hiperłącze" xfId="75" builtinId="8" hidden="1"/>
    <cellStyle name="Hiperłącze" xfId="77" builtinId="8" hidden="1"/>
    <cellStyle name="Hiperłącze" xfId="79" builtinId="8" hidden="1"/>
    <cellStyle name="Hiperłącze" xfId="81" builtinId="8" hidden="1"/>
    <cellStyle name="Hiperłącze" xfId="83" builtinId="8" hidden="1"/>
    <cellStyle name="Hiperłącze" xfId="85" builtinId="8" hidden="1"/>
    <cellStyle name="Hiperłącze" xfId="87" builtinId="8" hidden="1"/>
    <cellStyle name="Hiperłącze" xfId="89" builtinId="8" hidden="1"/>
    <cellStyle name="Hiperłącze" xfId="91" builtinId="8" hidden="1"/>
    <cellStyle name="Hiperłącze" xfId="93" builtinId="8" hidden="1"/>
    <cellStyle name="Hiperłącze" xfId="95" builtinId="8" hidden="1"/>
    <cellStyle name="Hiperłącze" xfId="97" builtinId="8"/>
    <cellStyle name="Normalny" xfId="0" builtinId="0"/>
    <cellStyle name="Normalny 2" xfId="6"/>
    <cellStyle name="Odwiedzone hiperłącze" xfId="2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8" builtinId="9" hidden="1"/>
    <cellStyle name="Odwiedzone hiperłącze" xfId="30" builtinId="9" hidden="1"/>
    <cellStyle name="Odwiedzone hiperłącze" xfId="32" builtinId="9" hidden="1"/>
    <cellStyle name="Odwiedzone hiperłącze" xfId="34" builtinId="9" hidden="1"/>
    <cellStyle name="Odwiedzone hiperłącze" xfId="36" builtinId="9" hidden="1"/>
    <cellStyle name="Odwiedzone hiperłącze" xfId="38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  <cellStyle name="Odwiedzone hiperłącze" xfId="46" builtinId="9" hidden="1"/>
    <cellStyle name="Odwiedzone hiperłącze" xfId="48" builtinId="9" hidden="1"/>
    <cellStyle name="Odwiedzone hiperłącze" xfId="50" builtinId="9" hidden="1"/>
    <cellStyle name="Odwiedzone hiperłącze" xfId="52" builtinId="9" hidden="1"/>
    <cellStyle name="Odwiedzone hiperłącze" xfId="54" builtinId="9" hidden="1"/>
    <cellStyle name="Odwiedzone hiperłącze" xfId="56" builtinId="9" hidden="1"/>
    <cellStyle name="Odwiedzone hiperłącze" xfId="58" builtinId="9" hidden="1"/>
    <cellStyle name="Odwiedzone hiperłącze" xfId="60" builtinId="9" hidden="1"/>
    <cellStyle name="Odwiedzone hiperłącze" xfId="62" builtinId="9" hidden="1"/>
    <cellStyle name="Odwiedzone hiperłącze" xfId="64" builtinId="9" hidden="1"/>
    <cellStyle name="Odwiedzone hiperłącze" xfId="66" builtinId="9" hidden="1"/>
    <cellStyle name="Odwiedzone hiperłącze" xfId="68" builtinId="9" hidden="1"/>
    <cellStyle name="Odwiedzone hiperłącze" xfId="70" builtinId="9" hidden="1"/>
    <cellStyle name="Odwiedzone hiperłącze" xfId="72" builtinId="9" hidden="1"/>
    <cellStyle name="Odwiedzone hiperłącze" xfId="74" builtinId="9" hidden="1"/>
    <cellStyle name="Odwiedzone hiperłącze" xfId="76" builtinId="9" hidden="1"/>
    <cellStyle name="Odwiedzone hiperłącze" xfId="78" builtinId="9" hidden="1"/>
    <cellStyle name="Odwiedzone hiperłącze" xfId="80" builtinId="9" hidden="1"/>
    <cellStyle name="Odwiedzone hiperłącze" xfId="82" builtinId="9" hidden="1"/>
    <cellStyle name="Odwiedzone hiperłącze" xfId="84" builtinId="9" hidden="1"/>
    <cellStyle name="Odwiedzone hiperłącze" xfId="86" builtinId="9" hidden="1"/>
    <cellStyle name="Odwiedzone hiperłącze" xfId="88" builtinId="9" hidden="1"/>
    <cellStyle name="Odwiedzone hiperłącze" xfId="90" builtinId="9" hidden="1"/>
    <cellStyle name="Odwiedzone hiperłącze" xfId="92" builtinId="9" hidden="1"/>
    <cellStyle name="Odwiedzone hiperłącze" xfId="94" builtinId="9" hidden="1"/>
    <cellStyle name="Odwiedzone hiperłącze" xfId="96" builtinId="9" hidden="1"/>
    <cellStyle name="Odwiedzone hiperłącze" xfId="98" builtinId="9" hidden="1"/>
    <cellStyle name="Odwiedzone hiperłącze" xfId="99" builtinId="9" hidden="1"/>
    <cellStyle name="Odwiedzone hiperłącze" xfId="100" builtinId="9" hidden="1"/>
    <cellStyle name="Odwiedzone hiperłącze" xfId="101" builtinId="9" hidden="1"/>
    <cellStyle name="Odwiedzone hiperłącze" xfId="102" builtinId="9" hidden="1"/>
    <cellStyle name="Odwiedzone hiperłącze" xfId="103" builtinId="9" hidden="1"/>
    <cellStyle name="Odwiedzone hiperłącze" xfId="104" builtinId="9" hidden="1"/>
    <cellStyle name="Odwiedzone hiperłącze" xfId="105" builtinId="9" hidden="1"/>
    <cellStyle name="Odwiedzone hiperłącze" xfId="106" builtinId="9" hidden="1"/>
    <cellStyle name="Odwiedzone hiperłącze" xfId="107" builtinId="9" hidden="1"/>
    <cellStyle name="Odwiedzone hiperłącze" xfId="108" builtinId="9" hidden="1"/>
    <cellStyle name="Odwiedzone hiperłącze" xfId="109" builtinId="9" hidden="1"/>
    <cellStyle name="Odwiedzone hiperłącze" xfId="110" builtinId="9" hidden="1"/>
    <cellStyle name="Odwiedzone hiperłącze" xfId="111" builtinId="9" hidden="1"/>
    <cellStyle name="Procentowy" xfId="112" builtinId="5"/>
    <cellStyle name="Standardowy 2" xfId="3"/>
  </cellStyles>
  <dxfs count="0"/>
  <tableStyles count="0" defaultTableStyle="TableStyleMedium9" defaultPivotStyle="PivotStyleMedium4"/>
  <colors>
    <mruColors>
      <color rgb="FF09264E"/>
      <color rgb="FF003A70"/>
      <color rgb="FFEBEBEE"/>
      <color rgb="FFEBEB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345439</xdr:colOff>
      <xdr:row>0</xdr:row>
      <xdr:rowOff>111760</xdr:rowOff>
    </xdr:from>
    <xdr:to>
      <xdr:col>6</xdr:col>
      <xdr:colOff>457200</xdr:colOff>
      <xdr:row>2</xdr:row>
      <xdr:rowOff>93358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6319" y="111760"/>
          <a:ext cx="1757681" cy="367678"/>
        </a:xfrm>
        <a:prstGeom prst="rect">
          <a:avLst/>
        </a:prstGeom>
      </xdr:spPr>
    </xdr:pic>
    <xdr:clientData/>
  </xdr:twoCellAnchor>
  <xdr:twoCellAnchor>
    <xdr:from>
      <xdr:col>4</xdr:col>
      <xdr:colOff>488315</xdr:colOff>
      <xdr:row>4</xdr:row>
      <xdr:rowOff>182880</xdr:rowOff>
    </xdr:from>
    <xdr:to>
      <xdr:col>6</xdr:col>
      <xdr:colOff>347133</xdr:colOff>
      <xdr:row>7</xdr:row>
      <xdr:rowOff>172720</xdr:rowOff>
    </xdr:to>
    <xdr:sp macro="" textlink="">
      <xdr:nvSpPr>
        <xdr:cNvPr id="9" name="PoleTekstowe 8"/>
        <xdr:cNvSpPr txBox="1"/>
      </xdr:nvSpPr>
      <xdr:spPr>
        <a:xfrm>
          <a:off x="4315248" y="843280"/>
          <a:ext cx="1518285" cy="650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aseline="0">
              <a:solidFill>
                <a:srgbClr val="003A70"/>
              </a:solidFill>
              <a:latin typeface="Arial"/>
              <a:cs typeface="Arial"/>
            </a:rPr>
            <a:t>199 </a:t>
          </a:r>
          <a:r>
            <a:rPr lang="pl-PL" sz="1800" baseline="0">
              <a:solidFill>
                <a:srgbClr val="003A70"/>
              </a:solidFill>
              <a:latin typeface="Arial"/>
              <a:cs typeface="Arial"/>
            </a:rPr>
            <a:t>mln zł</a:t>
          </a:r>
          <a:r>
            <a:rPr lang="pl-PL" sz="2000">
              <a:solidFill>
                <a:srgbClr val="003A70"/>
              </a:solidFill>
              <a:latin typeface="Arial"/>
              <a:cs typeface="Arial"/>
            </a:rPr>
            <a:t/>
          </a:r>
          <a:br>
            <a:rPr lang="pl-PL" sz="2000">
              <a:solidFill>
                <a:srgbClr val="003A70"/>
              </a:solidFill>
              <a:latin typeface="Arial"/>
              <a:cs typeface="Arial"/>
            </a:rPr>
          </a:br>
          <a:r>
            <a:rPr lang="pl-PL" sz="1100">
              <a:solidFill>
                <a:srgbClr val="003A70"/>
              </a:solidFill>
              <a:latin typeface="Arial"/>
              <a:cs typeface="Arial"/>
            </a:rPr>
            <a:t>przychody</a:t>
          </a:r>
        </a:p>
      </xdr:txBody>
    </xdr:sp>
    <xdr:clientData/>
  </xdr:twoCellAnchor>
  <xdr:twoCellAnchor>
    <xdr:from>
      <xdr:col>4</xdr:col>
      <xdr:colOff>277173</xdr:colOff>
      <xdr:row>7</xdr:row>
      <xdr:rowOff>200341</xdr:rowOff>
    </xdr:from>
    <xdr:to>
      <xdr:col>6</xdr:col>
      <xdr:colOff>541863</xdr:colOff>
      <xdr:row>10</xdr:row>
      <xdr:rowOff>129221</xdr:rowOff>
    </xdr:to>
    <xdr:sp macro="" textlink="">
      <xdr:nvSpPr>
        <xdr:cNvPr id="12" name="PoleTekstowe 11"/>
        <xdr:cNvSpPr txBox="1"/>
      </xdr:nvSpPr>
      <xdr:spPr>
        <a:xfrm>
          <a:off x="4104106" y="1521141"/>
          <a:ext cx="1924157" cy="6654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800" baseline="0">
              <a:solidFill>
                <a:srgbClr val="003A70"/>
              </a:solidFill>
              <a:latin typeface="Arial"/>
              <a:cs typeface="Arial"/>
            </a:rPr>
            <a:t>(7,1)%</a:t>
          </a:r>
          <a:r>
            <a:rPr lang="pl-PL" sz="2400">
              <a:solidFill>
                <a:srgbClr val="003A70"/>
              </a:solidFill>
              <a:latin typeface="Arial"/>
              <a:cs typeface="Arial"/>
            </a:rPr>
            <a:t/>
          </a:r>
          <a:br>
            <a:rPr lang="pl-PL" sz="2400">
              <a:solidFill>
                <a:srgbClr val="003A70"/>
              </a:solidFill>
              <a:latin typeface="Arial"/>
              <a:cs typeface="Arial"/>
            </a:rPr>
          </a:br>
          <a:r>
            <a:rPr lang="pl-PL" sz="1100">
              <a:solidFill>
                <a:srgbClr val="003A70"/>
              </a:solidFill>
              <a:latin typeface="Arial"/>
              <a:cs typeface="Arial"/>
            </a:rPr>
            <a:t>marża brutto</a:t>
          </a:r>
          <a:r>
            <a:rPr lang="pl-PL" sz="1100" baseline="0">
              <a:solidFill>
                <a:srgbClr val="003A70"/>
              </a:solidFill>
              <a:latin typeface="Arial"/>
              <a:cs typeface="Arial"/>
            </a:rPr>
            <a:t> </a:t>
          </a:r>
          <a:r>
            <a:rPr lang="pl-PL" sz="1100">
              <a:solidFill>
                <a:srgbClr val="003A70"/>
              </a:solidFill>
              <a:latin typeface="Arial"/>
              <a:cs typeface="Arial"/>
            </a:rPr>
            <a:t>na sprzedaży</a:t>
          </a:r>
        </a:p>
      </xdr:txBody>
    </xdr:sp>
    <xdr:clientData/>
  </xdr:twoCellAnchor>
  <xdr:twoCellAnchor>
    <xdr:from>
      <xdr:col>4</xdr:col>
      <xdr:colOff>351785</xdr:colOff>
      <xdr:row>11</xdr:row>
      <xdr:rowOff>14605</xdr:rowOff>
    </xdr:from>
    <xdr:to>
      <xdr:col>6</xdr:col>
      <xdr:colOff>491063</xdr:colOff>
      <xdr:row>13</xdr:row>
      <xdr:rowOff>207645</xdr:rowOff>
    </xdr:to>
    <xdr:sp macro="" textlink="">
      <xdr:nvSpPr>
        <xdr:cNvPr id="13" name="PoleTekstowe 12"/>
        <xdr:cNvSpPr txBox="1"/>
      </xdr:nvSpPr>
      <xdr:spPr>
        <a:xfrm>
          <a:off x="4178718" y="2266738"/>
          <a:ext cx="1798745" cy="6587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(26,1) </a:t>
          </a:r>
          <a:r>
            <a:rPr lang="pl-PL" sz="1800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mln zł</a:t>
          </a:r>
          <a:r>
            <a:rPr lang="pl-PL" sz="240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/>
          </a:r>
          <a:br>
            <a:rPr lang="pl-PL" sz="240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</a:br>
          <a:r>
            <a:rPr lang="pl-PL" sz="1100">
              <a:solidFill>
                <a:srgbClr val="003A70"/>
              </a:solidFill>
              <a:latin typeface="Arial"/>
              <a:cs typeface="Arial"/>
            </a:rPr>
            <a:t>EBITDA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778934</xdr:colOff>
      <xdr:row>0</xdr:row>
      <xdr:rowOff>101600</xdr:rowOff>
    </xdr:from>
    <xdr:to>
      <xdr:col>4</xdr:col>
      <xdr:colOff>3471335</xdr:colOff>
      <xdr:row>24</xdr:row>
      <xdr:rowOff>169333</xdr:rowOff>
    </xdr:to>
    <xdr:pic>
      <xdr:nvPicPr>
        <xdr:cNvPr id="4" name="Obraz 3" descr="C:\Users\r.piasecki\Desktop\konsolidacja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134" y="101600"/>
          <a:ext cx="10278534" cy="49445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79998168889431442"/>
  </sheetPr>
  <dimension ref="A1:G17"/>
  <sheetViews>
    <sheetView tabSelected="1" zoomScale="125" zoomScaleNormal="125" zoomScalePageLayoutView="125" workbookViewId="0">
      <selection activeCell="H9" sqref="H9"/>
    </sheetView>
  </sheetViews>
  <sheetFormatPr defaultColWidth="10.875" defaultRowHeight="15.75"/>
  <cols>
    <col min="1" max="1" width="2.5" style="1" customWidth="1"/>
    <col min="2" max="4" width="15.875" style="1" customWidth="1"/>
    <col min="5" max="6" width="10.875" style="1"/>
    <col min="7" max="7" width="15.125" style="1" customWidth="1"/>
    <col min="8" max="16384" width="10.875" style="1"/>
  </cols>
  <sheetData>
    <row r="1" spans="1:7" ht="15" customHeight="1">
      <c r="B1" s="222" t="s">
        <v>0</v>
      </c>
      <c r="C1" s="223"/>
      <c r="D1" s="223"/>
      <c r="E1" s="2"/>
      <c r="F1" s="2"/>
      <c r="G1" s="2"/>
    </row>
    <row r="2" spans="1:7" ht="15" customHeight="1">
      <c r="B2" s="223"/>
      <c r="C2" s="223"/>
      <c r="D2" s="223"/>
      <c r="E2" s="2"/>
      <c r="F2" s="2"/>
      <c r="G2" s="2"/>
    </row>
    <row r="3" spans="1:7" ht="15.95" customHeight="1" thickBot="1">
      <c r="B3" s="224"/>
      <c r="C3" s="224"/>
      <c r="D3" s="224"/>
      <c r="E3" s="21"/>
      <c r="F3" s="21"/>
      <c r="G3" s="21"/>
    </row>
    <row r="4" spans="1:7" ht="5.0999999999999996" customHeight="1">
      <c r="B4" s="145"/>
      <c r="C4" s="145"/>
      <c r="D4" s="145"/>
      <c r="E4" s="2"/>
      <c r="F4" s="2"/>
      <c r="G4" s="2"/>
    </row>
    <row r="5" spans="1:7" ht="15" customHeight="1">
      <c r="B5" s="146" t="s">
        <v>161</v>
      </c>
    </row>
    <row r="6" spans="1:7" ht="21" customHeight="1">
      <c r="A6" s="147"/>
      <c r="B6" s="225" t="s">
        <v>152</v>
      </c>
      <c r="C6" s="225"/>
      <c r="D6" s="225"/>
      <c r="G6" s="2"/>
    </row>
    <row r="7" spans="1:7">
      <c r="B7" s="116"/>
      <c r="C7" s="116"/>
      <c r="D7" s="116"/>
      <c r="G7" s="2"/>
    </row>
    <row r="8" spans="1:7" ht="21" customHeight="1">
      <c r="A8" s="147"/>
      <c r="B8" s="225" t="s">
        <v>153</v>
      </c>
      <c r="C8" s="225"/>
      <c r="D8" s="225"/>
      <c r="G8" s="2"/>
    </row>
    <row r="9" spans="1:7">
      <c r="B9" s="116"/>
      <c r="C9" s="116"/>
      <c r="D9" s="116"/>
      <c r="G9" s="2"/>
    </row>
    <row r="10" spans="1:7" ht="21" customHeight="1">
      <c r="A10" s="147"/>
      <c r="B10" s="225" t="s">
        <v>1</v>
      </c>
      <c r="C10" s="225"/>
      <c r="D10" s="225"/>
      <c r="G10" s="2"/>
    </row>
    <row r="11" spans="1:7">
      <c r="A11" s="2"/>
      <c r="B11" s="116"/>
      <c r="C11" s="116"/>
      <c r="D11" s="116"/>
      <c r="G11" s="2"/>
    </row>
    <row r="12" spans="1:7" ht="21" customHeight="1">
      <c r="A12" s="147"/>
      <c r="B12" s="225" t="s">
        <v>154</v>
      </c>
      <c r="C12" s="225"/>
      <c r="D12" s="225"/>
      <c r="G12" s="2"/>
    </row>
    <row r="13" spans="1:7">
      <c r="A13" s="2"/>
      <c r="B13" s="116"/>
      <c r="C13" s="116"/>
      <c r="D13" s="116"/>
      <c r="G13" s="2"/>
    </row>
    <row r="14" spans="1:7" ht="21" customHeight="1">
      <c r="A14" s="147"/>
      <c r="B14" s="225" t="s">
        <v>34</v>
      </c>
      <c r="C14" s="225"/>
      <c r="D14" s="225"/>
      <c r="G14" s="2"/>
    </row>
    <row r="15" spans="1:7" ht="8.1" customHeight="1" thickBot="1">
      <c r="B15" s="3"/>
      <c r="C15" s="3"/>
      <c r="D15" s="3"/>
      <c r="E15" s="2"/>
      <c r="F15" s="2"/>
      <c r="G15" s="2"/>
    </row>
    <row r="16" spans="1:7" ht="16.5" thickTop="1">
      <c r="B16" s="22"/>
      <c r="C16" s="22"/>
      <c r="D16" s="22"/>
      <c r="E16" s="22"/>
      <c r="F16" s="22"/>
      <c r="G16" s="22"/>
    </row>
    <row r="17" spans="2:7" ht="129" customHeight="1">
      <c r="B17" s="220" t="s">
        <v>182</v>
      </c>
      <c r="C17" s="221"/>
      <c r="D17" s="221"/>
      <c r="E17" s="221"/>
      <c r="F17" s="221"/>
      <c r="G17" s="221"/>
    </row>
  </sheetData>
  <mergeCells count="7">
    <mergeCell ref="B17:G17"/>
    <mergeCell ref="B1:D3"/>
    <mergeCell ref="B14:D14"/>
    <mergeCell ref="B8:D8"/>
    <mergeCell ref="B6:D6"/>
    <mergeCell ref="B10:D10"/>
    <mergeCell ref="B12:D12"/>
  </mergeCells>
  <hyperlinks>
    <hyperlink ref="B6" location="SzCD!A1" display="Sprawozdanie z całkowitych dochodów (RZiS)"/>
    <hyperlink ref="C6" location="SzCD!A1" display="SzCD!A1"/>
    <hyperlink ref="D6" location="SzCD!A1" display="SzCD!A1"/>
    <hyperlink ref="B8" location="SzSF!A1" display="Sprawozdanie z sytuacji finansowej (Bilans)"/>
    <hyperlink ref="C8" location="SzSF!A1" display="SzSF!A1"/>
    <hyperlink ref="D8" location="SzSF!A1" display="SzSF!A1"/>
    <hyperlink ref="B10" location="SzPP!A1" display="Sprawozdanie z przepływów pieniężnych"/>
    <hyperlink ref="C10" location="SzPP!A1" display="SzPP!A1"/>
    <hyperlink ref="D10" location="SzPP!A1" display="SzPP!A1"/>
    <hyperlink ref="B12" location="'Wskaźniki finansowe'!A1" display="Wskaźniki finansowe"/>
    <hyperlink ref="C12" location="'Wskaźniki finansowe'!A1" display="'Wskaźniki finansowe'!A1"/>
    <hyperlink ref="D12" location="'Wskaźniki finansowe'!A1" display="'Wskaźniki finansowe'!A1"/>
    <hyperlink ref="B14" location="'Grupa kapitałowa AWBUD'!A1" display="Grupa Kapitałowa AWBUD"/>
    <hyperlink ref="C14" location="'Grupa kapitałowa AWBUD'!A1" display="'Grupa kapitałowa AWBUD'!A1"/>
    <hyperlink ref="D14" location="'Grupa kapitałowa AWBUD'!A1" display="'Grupa kapitałowa AWBUD'!A1"/>
  </hyperlink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V71"/>
  <sheetViews>
    <sheetView zoomScale="110" zoomScaleNormal="110" zoomScalePageLayoutView="110" workbookViewId="0">
      <pane xSplit="2" ySplit="4" topLeftCell="AJ5" activePane="bottomRight" state="frozen"/>
      <selection pane="topRight" activeCell="C1" sqref="C1"/>
      <selection pane="bottomLeft" activeCell="A5" sqref="A5"/>
      <selection pane="bottomRight" activeCell="AQ14" sqref="AQ14"/>
    </sheetView>
  </sheetViews>
  <sheetFormatPr defaultColWidth="0" defaultRowHeight="14.25" zeroHeight="1"/>
  <cols>
    <col min="1" max="1" width="2.625" style="4" customWidth="1"/>
    <col min="2" max="2" width="64.625" style="4" customWidth="1"/>
    <col min="3" max="3" width="3.125" style="4" hidden="1" customWidth="1"/>
    <col min="4" max="9" width="14.125" style="4" customWidth="1"/>
    <col min="10" max="10" width="4.125" style="4" customWidth="1"/>
    <col min="11" max="16" width="14.125" style="4" customWidth="1"/>
    <col min="17" max="17" width="3.875" style="4" customWidth="1"/>
    <col min="18" max="23" width="14.125" style="4" customWidth="1"/>
    <col min="24" max="24" width="3.875" style="4" customWidth="1"/>
    <col min="25" max="30" width="14.125" style="4" customWidth="1"/>
    <col min="31" max="31" width="3.875" style="4" customWidth="1"/>
    <col min="32" max="37" width="14.125" style="4" customWidth="1"/>
    <col min="38" max="38" width="3.875" style="4" customWidth="1"/>
    <col min="39" max="44" width="14.125" style="4" customWidth="1"/>
    <col min="45" max="74" width="0" style="4" hidden="1" customWidth="1"/>
    <col min="75" max="16384" width="10.875" style="4" hidden="1"/>
  </cols>
  <sheetData>
    <row r="1" spans="1:52" ht="15.95" customHeight="1">
      <c r="A1" s="40"/>
      <c r="B1" s="144" t="s">
        <v>29</v>
      </c>
    </row>
    <row r="2" spans="1:52" ht="9.9499999999999993" customHeight="1">
      <c r="A2" s="20"/>
      <c r="M2" s="143"/>
      <c r="N2" s="101"/>
      <c r="O2" s="20"/>
      <c r="R2" s="176"/>
      <c r="T2" s="143"/>
      <c r="U2" s="20"/>
      <c r="AA2" s="143"/>
      <c r="AB2" s="127"/>
      <c r="AC2" s="115"/>
      <c r="AD2" s="115"/>
      <c r="AM2" s="115"/>
    </row>
    <row r="3" spans="1:52" s="7" customFormat="1" ht="27.95" customHeight="1">
      <c r="B3" s="44" t="s">
        <v>163</v>
      </c>
      <c r="C3" s="18"/>
      <c r="D3" s="24" t="s">
        <v>30</v>
      </c>
      <c r="E3" s="24" t="s">
        <v>31</v>
      </c>
      <c r="F3" s="99">
        <v>2012</v>
      </c>
      <c r="G3" s="24" t="s">
        <v>32</v>
      </c>
      <c r="H3" s="24" t="s">
        <v>33</v>
      </c>
      <c r="I3" s="226">
        <v>2012</v>
      </c>
      <c r="J3" s="213"/>
      <c r="K3" s="24" t="s">
        <v>30</v>
      </c>
      <c r="L3" s="24" t="s">
        <v>31</v>
      </c>
      <c r="M3" s="99">
        <v>2013</v>
      </c>
      <c r="N3" s="24" t="s">
        <v>32</v>
      </c>
      <c r="O3" s="24" t="s">
        <v>33</v>
      </c>
      <c r="P3" s="226">
        <v>2013</v>
      </c>
      <c r="Q3" s="29"/>
      <c r="R3" s="24" t="s">
        <v>30</v>
      </c>
      <c r="S3" s="24" t="s">
        <v>31</v>
      </c>
      <c r="T3" s="99" t="s">
        <v>135</v>
      </c>
      <c r="U3" s="24" t="s">
        <v>32</v>
      </c>
      <c r="V3" s="24" t="s">
        <v>33</v>
      </c>
      <c r="W3" s="226">
        <v>2014</v>
      </c>
      <c r="X3" s="29"/>
      <c r="Y3" s="24" t="s">
        <v>30</v>
      </c>
      <c r="Z3" s="24" t="s">
        <v>31</v>
      </c>
      <c r="AA3" s="99" t="s">
        <v>135</v>
      </c>
      <c r="AB3" s="125" t="s">
        <v>32</v>
      </c>
      <c r="AC3" s="178" t="s">
        <v>33</v>
      </c>
      <c r="AD3" s="226">
        <v>2015</v>
      </c>
      <c r="AE3" s="29"/>
      <c r="AF3" s="24" t="s">
        <v>30</v>
      </c>
      <c r="AG3" s="24" t="s">
        <v>31</v>
      </c>
      <c r="AH3" s="99" t="s">
        <v>135</v>
      </c>
      <c r="AI3" s="24" t="s">
        <v>32</v>
      </c>
      <c r="AJ3" s="24" t="s">
        <v>33</v>
      </c>
      <c r="AK3" s="226">
        <v>2016</v>
      </c>
      <c r="AL3" s="204"/>
      <c r="AM3" s="24" t="s">
        <v>30</v>
      </c>
      <c r="AN3" s="24" t="s">
        <v>31</v>
      </c>
      <c r="AO3" s="99" t="s">
        <v>135</v>
      </c>
      <c r="AP3" s="24" t="s">
        <v>32</v>
      </c>
      <c r="AQ3" s="24" t="s">
        <v>33</v>
      </c>
      <c r="AR3" s="226">
        <v>2017</v>
      </c>
    </row>
    <row r="4" spans="1:52" ht="15.95" customHeight="1" thickBot="1">
      <c r="B4" s="38" t="s">
        <v>2</v>
      </c>
      <c r="C4" s="29"/>
      <c r="D4" s="39">
        <v>2012</v>
      </c>
      <c r="E4" s="39">
        <v>2012</v>
      </c>
      <c r="F4" s="100" t="s">
        <v>135</v>
      </c>
      <c r="G4" s="39">
        <v>2012</v>
      </c>
      <c r="H4" s="39">
        <v>2012</v>
      </c>
      <c r="I4" s="227"/>
      <c r="J4" s="211"/>
      <c r="K4" s="39">
        <v>2013</v>
      </c>
      <c r="L4" s="39">
        <v>2013</v>
      </c>
      <c r="M4" s="100" t="s">
        <v>135</v>
      </c>
      <c r="N4" s="39">
        <v>2013</v>
      </c>
      <c r="O4" s="39">
        <v>2013</v>
      </c>
      <c r="P4" s="227"/>
      <c r="Q4" s="29"/>
      <c r="R4" s="39">
        <v>2014</v>
      </c>
      <c r="S4" s="39">
        <v>2014</v>
      </c>
      <c r="T4" s="100">
        <v>2014</v>
      </c>
      <c r="U4" s="39">
        <v>2014</v>
      </c>
      <c r="V4" s="39">
        <v>2014</v>
      </c>
      <c r="W4" s="227"/>
      <c r="X4" s="29"/>
      <c r="Y4" s="41">
        <v>2015</v>
      </c>
      <c r="Z4" s="41">
        <v>2015</v>
      </c>
      <c r="AA4" s="100">
        <v>2015</v>
      </c>
      <c r="AB4" s="126">
        <v>2015</v>
      </c>
      <c r="AC4" s="179">
        <v>2015</v>
      </c>
      <c r="AD4" s="227"/>
      <c r="AE4" s="29"/>
      <c r="AF4" s="41">
        <v>2016</v>
      </c>
      <c r="AG4" s="41">
        <v>2016</v>
      </c>
      <c r="AH4" s="100">
        <v>2016</v>
      </c>
      <c r="AI4" s="41">
        <v>2016</v>
      </c>
      <c r="AJ4" s="41">
        <v>2016</v>
      </c>
      <c r="AK4" s="227"/>
      <c r="AL4" s="206"/>
      <c r="AM4" s="39">
        <v>2017</v>
      </c>
      <c r="AN4" s="41">
        <v>2017</v>
      </c>
      <c r="AO4" s="100">
        <v>2017</v>
      </c>
      <c r="AP4" s="41">
        <v>2017</v>
      </c>
      <c r="AQ4" s="41">
        <v>2017</v>
      </c>
      <c r="AR4" s="227"/>
    </row>
    <row r="5" spans="1:52" ht="9" customHeight="1" thickBot="1">
      <c r="B5" s="33"/>
      <c r="C5" s="6"/>
      <c r="D5" s="6"/>
      <c r="E5" s="6"/>
      <c r="F5" s="6"/>
      <c r="G5" s="6"/>
      <c r="H5" s="6"/>
      <c r="I5" s="6"/>
      <c r="J5" s="6"/>
      <c r="K5" s="6"/>
      <c r="L5" s="15"/>
      <c r="M5" s="15"/>
      <c r="N5" s="15"/>
      <c r="O5" s="15"/>
      <c r="P5" s="15"/>
      <c r="Q5" s="6"/>
      <c r="R5" s="15"/>
      <c r="S5" s="15"/>
      <c r="T5" s="15"/>
      <c r="U5" s="15"/>
      <c r="V5" s="15"/>
      <c r="W5" s="15"/>
      <c r="X5" s="6"/>
      <c r="Y5" s="15"/>
      <c r="Z5" s="15"/>
      <c r="AA5" s="15"/>
      <c r="AB5" s="15"/>
      <c r="AC5" s="180"/>
      <c r="AD5" s="180"/>
      <c r="AE5" s="6"/>
      <c r="AF5" s="15"/>
      <c r="AG5" s="15"/>
      <c r="AH5" s="15"/>
      <c r="AI5" s="15"/>
      <c r="AJ5" s="15"/>
      <c r="AK5" s="180"/>
      <c r="AL5" s="180"/>
      <c r="AM5" s="180"/>
      <c r="AN5" s="15"/>
      <c r="AO5" s="15"/>
      <c r="AP5" s="15"/>
      <c r="AQ5" s="15"/>
      <c r="AR5" s="180"/>
    </row>
    <row r="6" spans="1:52" ht="27" customHeight="1">
      <c r="B6" s="36" t="s">
        <v>17</v>
      </c>
      <c r="C6" s="6"/>
      <c r="D6" s="200"/>
      <c r="E6" s="200"/>
      <c r="F6" s="200"/>
      <c r="G6" s="200"/>
      <c r="H6" s="200"/>
      <c r="I6" s="6"/>
      <c r="J6" s="6"/>
      <c r="K6" s="64"/>
      <c r="L6" s="65"/>
      <c r="M6" s="65"/>
      <c r="N6" s="65"/>
      <c r="O6" s="65"/>
      <c r="P6" s="65"/>
      <c r="Q6" s="66"/>
      <c r="R6" s="64"/>
      <c r="S6" s="64"/>
      <c r="T6" s="64"/>
      <c r="U6" s="64"/>
      <c r="V6" s="64"/>
      <c r="W6" s="64"/>
      <c r="X6" s="66"/>
      <c r="Y6" s="70"/>
      <c r="Z6" s="64"/>
      <c r="AA6" s="64"/>
      <c r="AB6" s="64"/>
      <c r="AC6" s="64"/>
      <c r="AD6" s="64"/>
      <c r="AE6" s="66"/>
      <c r="AF6" s="70"/>
      <c r="AG6" s="70"/>
      <c r="AH6" s="70"/>
      <c r="AI6" s="70"/>
      <c r="AJ6" s="70"/>
      <c r="AK6" s="64"/>
      <c r="AL6" s="64"/>
      <c r="AM6" s="64"/>
      <c r="AN6" s="70"/>
      <c r="AO6" s="70"/>
      <c r="AP6" s="70"/>
      <c r="AQ6" s="70"/>
      <c r="AR6" s="64"/>
    </row>
    <row r="7" spans="1:52" s="87" customFormat="1" ht="15.95" customHeight="1">
      <c r="A7" s="14"/>
      <c r="B7" s="25" t="s">
        <v>7</v>
      </c>
      <c r="C7" s="15"/>
      <c r="D7" s="85">
        <v>75690</v>
      </c>
      <c r="E7" s="85">
        <v>91456</v>
      </c>
      <c r="F7" s="85">
        <v>167146</v>
      </c>
      <c r="G7" s="85">
        <v>72327</v>
      </c>
      <c r="H7" s="85">
        <v>36389</v>
      </c>
      <c r="I7" s="85">
        <v>275862</v>
      </c>
      <c r="J7" s="85"/>
      <c r="K7" s="85">
        <v>60953</v>
      </c>
      <c r="L7" s="85">
        <v>68846</v>
      </c>
      <c r="M7" s="85">
        <v>129799</v>
      </c>
      <c r="N7" s="85">
        <v>81659</v>
      </c>
      <c r="O7" s="85">
        <v>74796</v>
      </c>
      <c r="P7" s="85">
        <v>286254</v>
      </c>
      <c r="Q7" s="91"/>
      <c r="R7" s="85">
        <v>54291</v>
      </c>
      <c r="S7" s="85">
        <f>T7-R7</f>
        <v>51216</v>
      </c>
      <c r="T7" s="85">
        <v>105507</v>
      </c>
      <c r="U7" s="85">
        <v>48215</v>
      </c>
      <c r="V7" s="85">
        <v>60159</v>
      </c>
      <c r="W7" s="85">
        <v>213881</v>
      </c>
      <c r="X7" s="91"/>
      <c r="Y7" s="85">
        <v>50359</v>
      </c>
      <c r="Z7" s="85">
        <v>54544</v>
      </c>
      <c r="AA7" s="85">
        <v>104903</v>
      </c>
      <c r="AB7" s="85">
        <v>61546</v>
      </c>
      <c r="AC7" s="85">
        <v>76552</v>
      </c>
      <c r="AD7" s="85">
        <v>243001</v>
      </c>
      <c r="AE7" s="91"/>
      <c r="AF7" s="85">
        <v>62001</v>
      </c>
      <c r="AG7" s="85">
        <v>60641</v>
      </c>
      <c r="AH7" s="85">
        <v>122642</v>
      </c>
      <c r="AI7" s="85">
        <v>66504</v>
      </c>
      <c r="AJ7" s="85">
        <v>79019</v>
      </c>
      <c r="AK7" s="85">
        <v>268165</v>
      </c>
      <c r="AL7" s="85"/>
      <c r="AM7" s="85">
        <v>57181</v>
      </c>
      <c r="AN7" s="85">
        <v>51114</v>
      </c>
      <c r="AO7" s="85">
        <v>108295</v>
      </c>
      <c r="AP7" s="85">
        <v>50853</v>
      </c>
      <c r="AQ7" s="85">
        <v>39727</v>
      </c>
      <c r="AR7" s="85">
        <v>198875</v>
      </c>
      <c r="AS7" s="92"/>
      <c r="AT7" s="92"/>
      <c r="AU7" s="92"/>
      <c r="AV7" s="92"/>
      <c r="AW7" s="92"/>
      <c r="AX7" s="92"/>
      <c r="AY7" s="92"/>
      <c r="AZ7" s="92"/>
    </row>
    <row r="8" spans="1:52" s="152" customFormat="1" ht="15.95" customHeight="1">
      <c r="A8" s="11"/>
      <c r="B8" s="26" t="s">
        <v>3</v>
      </c>
      <c r="C8" s="12"/>
      <c r="D8" s="71">
        <v>-70385</v>
      </c>
      <c r="E8" s="71">
        <v>-84716</v>
      </c>
      <c r="F8" s="71">
        <v>-155101</v>
      </c>
      <c r="G8" s="71">
        <v>-73204</v>
      </c>
      <c r="H8" s="71">
        <v>-41752</v>
      </c>
      <c r="I8" s="71">
        <v>-270057</v>
      </c>
      <c r="J8" s="71"/>
      <c r="K8" s="71">
        <v>-60733</v>
      </c>
      <c r="L8" s="71">
        <v>-63752</v>
      </c>
      <c r="M8" s="71">
        <v>-124485</v>
      </c>
      <c r="N8" s="71">
        <v>-79172</v>
      </c>
      <c r="O8" s="71">
        <v>-72117</v>
      </c>
      <c r="P8" s="71">
        <v>-275774</v>
      </c>
      <c r="Q8" s="67"/>
      <c r="R8" s="71">
        <v>-51910</v>
      </c>
      <c r="S8" s="89">
        <f>T8-R8</f>
        <v>-49251</v>
      </c>
      <c r="T8" s="71">
        <v>-101161</v>
      </c>
      <c r="U8" s="71">
        <v>-46627</v>
      </c>
      <c r="V8" s="71">
        <v>-64287</v>
      </c>
      <c r="W8" s="71">
        <v>-212075</v>
      </c>
      <c r="X8" s="67"/>
      <c r="Y8" s="71">
        <v>-46620</v>
      </c>
      <c r="Z8" s="71">
        <v>-50410</v>
      </c>
      <c r="AA8" s="71">
        <v>-97030</v>
      </c>
      <c r="AB8" s="71">
        <v>-56648</v>
      </c>
      <c r="AC8" s="71">
        <v>-73469</v>
      </c>
      <c r="AD8" s="71">
        <v>-227147</v>
      </c>
      <c r="AE8" s="67"/>
      <c r="AF8" s="71">
        <f>-57713</f>
        <v>-57713</v>
      </c>
      <c r="AG8" s="71">
        <v>-55955</v>
      </c>
      <c r="AH8" s="71">
        <v>-113668</v>
      </c>
      <c r="AI8" s="71">
        <v>-61329</v>
      </c>
      <c r="AJ8" s="71">
        <v>-75781</v>
      </c>
      <c r="AK8" s="71">
        <v>-250778</v>
      </c>
      <c r="AL8" s="71"/>
      <c r="AM8" s="71">
        <v>-52660</v>
      </c>
      <c r="AN8" s="71">
        <v>-54363</v>
      </c>
      <c r="AO8" s="71">
        <v>-107023</v>
      </c>
      <c r="AP8" s="71">
        <v>-48648</v>
      </c>
      <c r="AQ8" s="71">
        <v>-57284</v>
      </c>
      <c r="AR8" s="71">
        <v>-212955</v>
      </c>
      <c r="AS8" s="153"/>
      <c r="AT8" s="153"/>
      <c r="AU8" s="153"/>
      <c r="AV8" s="153"/>
      <c r="AW8" s="153"/>
      <c r="AX8" s="153"/>
      <c r="AY8" s="153"/>
      <c r="AZ8" s="153"/>
    </row>
    <row r="9" spans="1:52" s="87" customFormat="1" ht="15.95" customHeight="1">
      <c r="A9" s="14"/>
      <c r="B9" s="25" t="s">
        <v>168</v>
      </c>
      <c r="C9" s="15"/>
      <c r="D9" s="85">
        <v>5305</v>
      </c>
      <c r="E9" s="85">
        <v>6740</v>
      </c>
      <c r="F9" s="85">
        <v>12045</v>
      </c>
      <c r="G9" s="85">
        <v>-877</v>
      </c>
      <c r="H9" s="85">
        <v>-5363</v>
      </c>
      <c r="I9" s="85">
        <v>5805</v>
      </c>
      <c r="J9" s="85"/>
      <c r="K9" s="85">
        <v>220</v>
      </c>
      <c r="L9" s="85">
        <v>5094</v>
      </c>
      <c r="M9" s="85">
        <v>5314</v>
      </c>
      <c r="N9" s="85">
        <v>2487</v>
      </c>
      <c r="O9" s="85">
        <v>2679</v>
      </c>
      <c r="P9" s="85">
        <v>10480</v>
      </c>
      <c r="Q9" s="91"/>
      <c r="R9" s="85">
        <v>2381</v>
      </c>
      <c r="S9" s="85">
        <f>T9-R9</f>
        <v>1965</v>
      </c>
      <c r="T9" s="85">
        <v>4346</v>
      </c>
      <c r="U9" s="85">
        <v>1588</v>
      </c>
      <c r="V9" s="85">
        <v>-4128</v>
      </c>
      <c r="W9" s="85">
        <v>1806</v>
      </c>
      <c r="X9" s="91"/>
      <c r="Y9" s="85">
        <v>3739</v>
      </c>
      <c r="Z9" s="85">
        <v>4134</v>
      </c>
      <c r="AA9" s="85">
        <v>7873</v>
      </c>
      <c r="AB9" s="85">
        <v>4898</v>
      </c>
      <c r="AC9" s="85">
        <v>3083</v>
      </c>
      <c r="AD9" s="85">
        <v>15854</v>
      </c>
      <c r="AE9" s="91"/>
      <c r="AF9" s="85">
        <v>4288</v>
      </c>
      <c r="AG9" s="85">
        <v>4686</v>
      </c>
      <c r="AH9" s="85">
        <v>8974</v>
      </c>
      <c r="AI9" s="85">
        <v>5175</v>
      </c>
      <c r="AJ9" s="85">
        <v>3238</v>
      </c>
      <c r="AK9" s="85">
        <v>17387</v>
      </c>
      <c r="AL9" s="85"/>
      <c r="AM9" s="85">
        <v>4521</v>
      </c>
      <c r="AN9" s="85">
        <v>-3249</v>
      </c>
      <c r="AO9" s="85">
        <v>1272</v>
      </c>
      <c r="AP9" s="85">
        <v>2205</v>
      </c>
      <c r="AQ9" s="85">
        <v>-17557</v>
      </c>
      <c r="AR9" s="85">
        <v>-14080</v>
      </c>
    </row>
    <row r="10" spans="1:52" s="87" customFormat="1" ht="15.95" customHeight="1">
      <c r="A10" s="14"/>
      <c r="B10" s="26" t="s">
        <v>134</v>
      </c>
      <c r="C10" s="15"/>
      <c r="D10" s="71">
        <v>258</v>
      </c>
      <c r="E10" s="71">
        <v>687</v>
      </c>
      <c r="F10" s="71">
        <v>945</v>
      </c>
      <c r="G10" s="71">
        <v>567</v>
      </c>
      <c r="H10" s="71">
        <v>63</v>
      </c>
      <c r="I10" s="71">
        <v>1575</v>
      </c>
      <c r="J10" s="71"/>
      <c r="K10" s="71">
        <v>121</v>
      </c>
      <c r="L10" s="71">
        <v>184</v>
      </c>
      <c r="M10" s="71">
        <v>305</v>
      </c>
      <c r="N10" s="71">
        <v>397</v>
      </c>
      <c r="O10" s="71">
        <v>623</v>
      </c>
      <c r="P10" s="71">
        <v>1325</v>
      </c>
      <c r="Q10" s="68"/>
      <c r="R10" s="71">
        <v>1437</v>
      </c>
      <c r="S10" s="71">
        <v>590</v>
      </c>
      <c r="T10" s="71">
        <v>2027</v>
      </c>
      <c r="U10" s="71">
        <v>200</v>
      </c>
      <c r="V10" s="71">
        <v>-737</v>
      </c>
      <c r="W10" s="71">
        <v>1490</v>
      </c>
      <c r="X10" s="68"/>
      <c r="Y10" s="71">
        <v>288</v>
      </c>
      <c r="Z10" s="71">
        <v>-13</v>
      </c>
      <c r="AA10" s="71">
        <v>275</v>
      </c>
      <c r="AB10" s="71">
        <v>162</v>
      </c>
      <c r="AC10" s="71">
        <v>1616</v>
      </c>
      <c r="AD10" s="71">
        <v>2053</v>
      </c>
      <c r="AE10" s="68"/>
      <c r="AF10" s="71">
        <v>70</v>
      </c>
      <c r="AG10" s="71">
        <v>163</v>
      </c>
      <c r="AH10" s="71">
        <v>233</v>
      </c>
      <c r="AI10" s="71">
        <v>159</v>
      </c>
      <c r="AJ10" s="71">
        <v>1095</v>
      </c>
      <c r="AK10" s="71">
        <v>1487</v>
      </c>
      <c r="AL10" s="71"/>
      <c r="AM10" s="71">
        <v>249</v>
      </c>
      <c r="AN10" s="71">
        <v>7673</v>
      </c>
      <c r="AO10" s="71">
        <v>7922</v>
      </c>
      <c r="AP10" s="71">
        <v>312</v>
      </c>
      <c r="AQ10" s="71">
        <v>-936</v>
      </c>
      <c r="AR10" s="71">
        <v>7298</v>
      </c>
    </row>
    <row r="11" spans="1:52" s="152" customFormat="1" ht="15.95" customHeight="1">
      <c r="A11" s="11"/>
      <c r="B11" s="26" t="s">
        <v>4</v>
      </c>
      <c r="C11" s="12"/>
      <c r="D11" s="71">
        <v>-2063</v>
      </c>
      <c r="E11" s="71">
        <v>-2585</v>
      </c>
      <c r="F11" s="71">
        <v>-4648</v>
      </c>
      <c r="G11" s="71">
        <v>-2867</v>
      </c>
      <c r="H11" s="71">
        <v>1669</v>
      </c>
      <c r="I11" s="71">
        <v>-5846</v>
      </c>
      <c r="J11" s="71"/>
      <c r="K11" s="71">
        <v>-776</v>
      </c>
      <c r="L11" s="71">
        <v>-1031</v>
      </c>
      <c r="M11" s="71">
        <v>-1807</v>
      </c>
      <c r="N11" s="71">
        <v>-861</v>
      </c>
      <c r="O11" s="71">
        <v>-856</v>
      </c>
      <c r="P11" s="71">
        <v>-3524</v>
      </c>
      <c r="Q11" s="67"/>
      <c r="R11" s="71">
        <v>-1206</v>
      </c>
      <c r="S11" s="71">
        <v>-1301</v>
      </c>
      <c r="T11" s="71">
        <v>-2507</v>
      </c>
      <c r="U11" s="71">
        <v>-979</v>
      </c>
      <c r="V11" s="71">
        <v>-822</v>
      </c>
      <c r="W11" s="71">
        <v>-4308</v>
      </c>
      <c r="X11" s="67"/>
      <c r="Y11" s="71">
        <v>-987</v>
      </c>
      <c r="Z11" s="71">
        <v>-919</v>
      </c>
      <c r="AA11" s="71">
        <v>-1906</v>
      </c>
      <c r="AB11" s="71">
        <v>-929</v>
      </c>
      <c r="AC11" s="71">
        <v>-1023</v>
      </c>
      <c r="AD11" s="71">
        <v>-3858</v>
      </c>
      <c r="AE11" s="67"/>
      <c r="AF11" s="71">
        <f>-1193</f>
        <v>-1193</v>
      </c>
      <c r="AG11" s="71">
        <v>-1217</v>
      </c>
      <c r="AH11" s="71">
        <v>-2410</v>
      </c>
      <c r="AI11" s="71">
        <v>-1226</v>
      </c>
      <c r="AJ11" s="71">
        <v>-1229</v>
      </c>
      <c r="AK11" s="71">
        <v>-4865</v>
      </c>
      <c r="AL11" s="71"/>
      <c r="AM11" s="71">
        <v>-1188</v>
      </c>
      <c r="AN11" s="71">
        <v>-1279</v>
      </c>
      <c r="AO11" s="71">
        <v>-2467</v>
      </c>
      <c r="AP11" s="71">
        <v>-1218</v>
      </c>
      <c r="AQ11" s="71">
        <v>-1133</v>
      </c>
      <c r="AR11" s="71">
        <v>-4818</v>
      </c>
      <c r="AS11" s="153"/>
      <c r="AT11" s="153"/>
      <c r="AU11" s="153"/>
      <c r="AV11" s="153"/>
      <c r="AW11" s="153"/>
      <c r="AX11" s="153"/>
      <c r="AY11" s="153"/>
      <c r="AZ11" s="153"/>
    </row>
    <row r="12" spans="1:52" s="152" customFormat="1" ht="15.95" customHeight="1">
      <c r="A12" s="11"/>
      <c r="B12" s="26" t="s">
        <v>5</v>
      </c>
      <c r="C12" s="12"/>
      <c r="D12" s="71">
        <v>-2938</v>
      </c>
      <c r="E12" s="71">
        <v>-3336</v>
      </c>
      <c r="F12" s="71">
        <v>-6274</v>
      </c>
      <c r="G12" s="71">
        <v>-3294</v>
      </c>
      <c r="H12" s="71">
        <v>-384</v>
      </c>
      <c r="I12" s="71">
        <v>-9952</v>
      </c>
      <c r="J12" s="71"/>
      <c r="K12" s="71">
        <v>-2219</v>
      </c>
      <c r="L12" s="71">
        <v>-1965</v>
      </c>
      <c r="M12" s="71">
        <v>-4184</v>
      </c>
      <c r="N12" s="71">
        <v>-1930</v>
      </c>
      <c r="O12" s="71">
        <v>-1944</v>
      </c>
      <c r="P12" s="71">
        <v>-8058</v>
      </c>
      <c r="Q12" s="67"/>
      <c r="R12" s="71">
        <v>-1895</v>
      </c>
      <c r="S12" s="71">
        <v>-1950</v>
      </c>
      <c r="T12" s="71">
        <v>-3845</v>
      </c>
      <c r="U12" s="71">
        <v>-1681</v>
      </c>
      <c r="V12" s="71">
        <v>-1975</v>
      </c>
      <c r="W12" s="71">
        <v>-7501</v>
      </c>
      <c r="X12" s="67"/>
      <c r="Y12" s="71">
        <v>-1920</v>
      </c>
      <c r="Z12" s="71">
        <v>-2266</v>
      </c>
      <c r="AA12" s="71">
        <v>-4186</v>
      </c>
      <c r="AB12" s="71">
        <v>-1961</v>
      </c>
      <c r="AC12" s="71">
        <v>-2140</v>
      </c>
      <c r="AD12" s="71">
        <v>-8287</v>
      </c>
      <c r="AE12" s="67"/>
      <c r="AF12" s="71">
        <f>-2220</f>
        <v>-2220</v>
      </c>
      <c r="AG12" s="71">
        <v>-2169</v>
      </c>
      <c r="AH12" s="71">
        <v>-4389</v>
      </c>
      <c r="AI12" s="71">
        <v>-2381</v>
      </c>
      <c r="AJ12" s="71">
        <v>-2284</v>
      </c>
      <c r="AK12" s="71">
        <v>-9054</v>
      </c>
      <c r="AL12" s="71"/>
      <c r="AM12" s="71">
        <v>-2314</v>
      </c>
      <c r="AN12" s="71">
        <v>-2524</v>
      </c>
      <c r="AO12" s="71">
        <v>-4838</v>
      </c>
      <c r="AP12" s="71">
        <v>-2481</v>
      </c>
      <c r="AQ12" s="71">
        <v>-2357</v>
      </c>
      <c r="AR12" s="71">
        <v>-9676</v>
      </c>
      <c r="AS12" s="153"/>
      <c r="AT12" s="153"/>
      <c r="AU12" s="153"/>
      <c r="AV12" s="153"/>
      <c r="AW12" s="153"/>
      <c r="AX12" s="153"/>
      <c r="AY12" s="153"/>
      <c r="AZ12" s="153"/>
    </row>
    <row r="13" spans="1:52" s="87" customFormat="1" ht="15.95" customHeight="1">
      <c r="A13" s="14"/>
      <c r="B13" s="26" t="s">
        <v>8</v>
      </c>
      <c r="C13" s="12"/>
      <c r="D13" s="71">
        <v>-155</v>
      </c>
      <c r="E13" s="71">
        <v>-410</v>
      </c>
      <c r="F13" s="71">
        <v>-565</v>
      </c>
      <c r="G13" s="71">
        <v>-838</v>
      </c>
      <c r="H13" s="71">
        <v>905</v>
      </c>
      <c r="I13" s="71">
        <v>-498</v>
      </c>
      <c r="J13" s="71"/>
      <c r="K13" s="71">
        <v>-25</v>
      </c>
      <c r="L13" s="71">
        <v>-236</v>
      </c>
      <c r="M13" s="71">
        <v>-261</v>
      </c>
      <c r="N13" s="71">
        <v>-120</v>
      </c>
      <c r="O13" s="71">
        <v>-120</v>
      </c>
      <c r="P13" s="71">
        <v>-501</v>
      </c>
      <c r="Q13" s="67"/>
      <c r="R13" s="71">
        <v>-47</v>
      </c>
      <c r="S13" s="71">
        <v>-87</v>
      </c>
      <c r="T13" s="71">
        <v>-134</v>
      </c>
      <c r="U13" s="71">
        <v>-33</v>
      </c>
      <c r="V13" s="71">
        <v>-41</v>
      </c>
      <c r="W13" s="71">
        <v>-208</v>
      </c>
      <c r="X13" s="67"/>
      <c r="Y13" s="71">
        <v>-48</v>
      </c>
      <c r="Z13" s="71">
        <v>-109</v>
      </c>
      <c r="AA13" s="71">
        <v>-157</v>
      </c>
      <c r="AB13" s="71">
        <v>-24</v>
      </c>
      <c r="AC13" s="71">
        <v>-293</v>
      </c>
      <c r="AD13" s="71">
        <v>-474</v>
      </c>
      <c r="AE13" s="67"/>
      <c r="AF13" s="71">
        <f>-62</f>
        <v>-62</v>
      </c>
      <c r="AG13" s="71">
        <v>-329</v>
      </c>
      <c r="AH13" s="71">
        <v>-391</v>
      </c>
      <c r="AI13" s="71">
        <v>-253</v>
      </c>
      <c r="AJ13" s="71">
        <v>-406</v>
      </c>
      <c r="AK13" s="71">
        <v>-1050</v>
      </c>
      <c r="AL13" s="71"/>
      <c r="AM13" s="71">
        <v>-565</v>
      </c>
      <c r="AN13" s="71">
        <v>-1237</v>
      </c>
      <c r="AO13" s="71">
        <v>-1802</v>
      </c>
      <c r="AP13" s="71">
        <v>-137</v>
      </c>
      <c r="AQ13" s="71">
        <v>-4405</v>
      </c>
      <c r="AR13" s="71">
        <v>-6344</v>
      </c>
      <c r="AS13" s="92"/>
      <c r="AT13" s="92"/>
      <c r="AU13" s="92"/>
      <c r="AV13" s="92"/>
      <c r="AW13" s="92"/>
      <c r="AX13" s="92"/>
      <c r="AY13" s="92"/>
      <c r="AZ13" s="92"/>
    </row>
    <row r="14" spans="1:52" s="87" customFormat="1" ht="15.95" customHeight="1">
      <c r="A14" s="14"/>
      <c r="B14" s="25" t="s">
        <v>9</v>
      </c>
      <c r="C14" s="15"/>
      <c r="D14" s="85">
        <v>407</v>
      </c>
      <c r="E14" s="85">
        <v>1096</v>
      </c>
      <c r="F14" s="85">
        <v>1503</v>
      </c>
      <c r="G14" s="85">
        <v>-7309</v>
      </c>
      <c r="H14" s="85">
        <v>-3110</v>
      </c>
      <c r="I14" s="85">
        <v>-8916</v>
      </c>
      <c r="J14" s="85"/>
      <c r="K14" s="85">
        <v>-2679</v>
      </c>
      <c r="L14" s="85">
        <v>2046</v>
      </c>
      <c r="M14" s="85">
        <v>-633</v>
      </c>
      <c r="N14" s="85">
        <v>-27</v>
      </c>
      <c r="O14" s="85">
        <v>382</v>
      </c>
      <c r="P14" s="85">
        <v>-278</v>
      </c>
      <c r="Q14" s="91"/>
      <c r="R14" s="85">
        <v>670</v>
      </c>
      <c r="S14" s="85">
        <f>T14-R14</f>
        <v>-783</v>
      </c>
      <c r="T14" s="85">
        <v>-113</v>
      </c>
      <c r="U14" s="85">
        <v>-905</v>
      </c>
      <c r="V14" s="85">
        <v>-7703</v>
      </c>
      <c r="W14" s="85">
        <v>-8721</v>
      </c>
      <c r="X14" s="91"/>
      <c r="Y14" s="85">
        <v>1072</v>
      </c>
      <c r="Z14" s="85">
        <v>827</v>
      </c>
      <c r="AA14" s="85">
        <v>1899</v>
      </c>
      <c r="AB14" s="85">
        <v>2146</v>
      </c>
      <c r="AC14" s="85">
        <v>1243</v>
      </c>
      <c r="AD14" s="85">
        <v>5288</v>
      </c>
      <c r="AE14" s="91"/>
      <c r="AF14" s="85">
        <v>883</v>
      </c>
      <c r="AG14" s="85">
        <v>1134</v>
      </c>
      <c r="AH14" s="85">
        <v>2017</v>
      </c>
      <c r="AI14" s="85">
        <v>1474</v>
      </c>
      <c r="AJ14" s="85">
        <v>414</v>
      </c>
      <c r="AK14" s="85">
        <v>3905</v>
      </c>
      <c r="AL14" s="85"/>
      <c r="AM14" s="85">
        <v>703</v>
      </c>
      <c r="AN14" s="85">
        <v>-616</v>
      </c>
      <c r="AO14" s="85">
        <v>87</v>
      </c>
      <c r="AP14" s="85">
        <v>-1319</v>
      </c>
      <c r="AQ14" s="85">
        <v>-26388</v>
      </c>
      <c r="AR14" s="85">
        <v>-27620</v>
      </c>
      <c r="AS14" s="92"/>
      <c r="AT14" s="92"/>
      <c r="AU14" s="92"/>
      <c r="AV14" s="92"/>
      <c r="AW14" s="92"/>
      <c r="AX14" s="92"/>
      <c r="AY14" s="92"/>
      <c r="AZ14" s="92"/>
    </row>
    <row r="15" spans="1:52" s="152" customFormat="1" ht="15.95" customHeight="1">
      <c r="A15" s="11"/>
      <c r="B15" s="26" t="s">
        <v>10</v>
      </c>
      <c r="C15" s="12"/>
      <c r="D15" s="71">
        <v>77</v>
      </c>
      <c r="E15" s="71">
        <v>504</v>
      </c>
      <c r="F15" s="71">
        <v>581</v>
      </c>
      <c r="G15" s="71">
        <v>124</v>
      </c>
      <c r="H15" s="71">
        <v>241</v>
      </c>
      <c r="I15" s="71">
        <v>946</v>
      </c>
      <c r="J15" s="71"/>
      <c r="K15" s="71">
        <v>23</v>
      </c>
      <c r="L15" s="71">
        <v>421</v>
      </c>
      <c r="M15" s="71">
        <v>444</v>
      </c>
      <c r="N15" s="71">
        <v>1</v>
      </c>
      <c r="O15" s="71">
        <v>533</v>
      </c>
      <c r="P15" s="71">
        <v>978</v>
      </c>
      <c r="Q15" s="67"/>
      <c r="R15" s="71">
        <v>20</v>
      </c>
      <c r="S15" s="89">
        <f>T15-R15</f>
        <v>583</v>
      </c>
      <c r="T15" s="71">
        <v>603</v>
      </c>
      <c r="U15" s="71">
        <v>244</v>
      </c>
      <c r="V15" s="71">
        <v>858</v>
      </c>
      <c r="W15" s="71">
        <v>1705</v>
      </c>
      <c r="X15" s="67"/>
      <c r="Y15" s="71">
        <v>36</v>
      </c>
      <c r="Z15" s="71">
        <v>518</v>
      </c>
      <c r="AA15" s="71">
        <v>554</v>
      </c>
      <c r="AB15" s="71">
        <v>13</v>
      </c>
      <c r="AC15" s="71">
        <v>293</v>
      </c>
      <c r="AD15" s="71">
        <v>860</v>
      </c>
      <c r="AE15" s="67"/>
      <c r="AF15" s="71">
        <v>98</v>
      </c>
      <c r="AG15" s="71">
        <v>337</v>
      </c>
      <c r="AH15" s="71">
        <v>435</v>
      </c>
      <c r="AI15" s="71">
        <v>84</v>
      </c>
      <c r="AJ15" s="71">
        <v>802</v>
      </c>
      <c r="AK15" s="71">
        <v>1321</v>
      </c>
      <c r="AL15" s="71"/>
      <c r="AM15" s="71">
        <v>93</v>
      </c>
      <c r="AN15" s="71">
        <v>1348</v>
      </c>
      <c r="AO15" s="71">
        <v>1441</v>
      </c>
      <c r="AP15" s="71">
        <v>55</v>
      </c>
      <c r="AQ15" s="71">
        <v>172</v>
      </c>
      <c r="AR15" s="71">
        <v>1668</v>
      </c>
      <c r="AS15" s="153"/>
      <c r="AT15" s="153"/>
      <c r="AU15" s="153"/>
      <c r="AV15" s="153"/>
      <c r="AW15" s="153"/>
      <c r="AX15" s="153"/>
      <c r="AY15" s="153"/>
      <c r="AZ15" s="153"/>
    </row>
    <row r="16" spans="1:52" s="152" customFormat="1" ht="15.95" customHeight="1">
      <c r="A16" s="11"/>
      <c r="B16" s="26" t="s">
        <v>11</v>
      </c>
      <c r="C16" s="12"/>
      <c r="D16" s="71">
        <v>-752</v>
      </c>
      <c r="E16" s="71">
        <v>-1182</v>
      </c>
      <c r="F16" s="71">
        <v>-1934</v>
      </c>
      <c r="G16" s="71">
        <v>-963</v>
      </c>
      <c r="H16" s="71">
        <v>1925</v>
      </c>
      <c r="I16" s="71">
        <v>-972</v>
      </c>
      <c r="J16" s="71"/>
      <c r="K16" s="71">
        <v>-162</v>
      </c>
      <c r="L16" s="71">
        <v>-1109</v>
      </c>
      <c r="M16" s="71">
        <v>-1271</v>
      </c>
      <c r="N16" s="71">
        <v>-19</v>
      </c>
      <c r="O16" s="71">
        <v>-721</v>
      </c>
      <c r="P16" s="71">
        <v>-2011</v>
      </c>
      <c r="Q16" s="67"/>
      <c r="R16" s="71">
        <v>-253</v>
      </c>
      <c r="S16" s="71">
        <v>-983</v>
      </c>
      <c r="T16" s="71">
        <v>-1236</v>
      </c>
      <c r="U16" s="71">
        <v>-586</v>
      </c>
      <c r="V16" s="71">
        <v>-683</v>
      </c>
      <c r="W16" s="71">
        <v>-2505</v>
      </c>
      <c r="X16" s="67"/>
      <c r="Y16" s="71">
        <v>-491</v>
      </c>
      <c r="Z16" s="71">
        <v>-279</v>
      </c>
      <c r="AA16" s="71">
        <v>-770</v>
      </c>
      <c r="AB16" s="71">
        <v>-606</v>
      </c>
      <c r="AC16" s="71">
        <v>-289</v>
      </c>
      <c r="AD16" s="71">
        <v>-1665</v>
      </c>
      <c r="AE16" s="67"/>
      <c r="AF16" s="71">
        <f>-142</f>
        <v>-142</v>
      </c>
      <c r="AG16" s="71">
        <v>-482</v>
      </c>
      <c r="AH16" s="71">
        <v>-624</v>
      </c>
      <c r="AI16" s="71">
        <v>-282</v>
      </c>
      <c r="AJ16" s="71">
        <v>-251</v>
      </c>
      <c r="AK16" s="71">
        <v>-1157</v>
      </c>
      <c r="AL16" s="71"/>
      <c r="AM16" s="71">
        <v>-170</v>
      </c>
      <c r="AN16" s="71">
        <v>-375</v>
      </c>
      <c r="AO16" s="71">
        <v>-545</v>
      </c>
      <c r="AP16" s="71">
        <v>-431</v>
      </c>
      <c r="AQ16" s="71">
        <v>-699</v>
      </c>
      <c r="AR16" s="71">
        <v>-1675</v>
      </c>
      <c r="AS16" s="153"/>
      <c r="AT16" s="153"/>
      <c r="AU16" s="153"/>
      <c r="AV16" s="153"/>
      <c r="AW16" s="153"/>
      <c r="AX16" s="153"/>
      <c r="AY16" s="153"/>
      <c r="AZ16" s="153"/>
    </row>
    <row r="17" spans="1:52" s="87" customFormat="1" ht="15.95" customHeight="1">
      <c r="A17" s="14"/>
      <c r="B17" s="26" t="s">
        <v>12</v>
      </c>
      <c r="C17" s="15"/>
      <c r="D17" s="71">
        <v>0</v>
      </c>
      <c r="E17" s="71">
        <v>0</v>
      </c>
      <c r="F17" s="71">
        <v>0</v>
      </c>
      <c r="G17" s="71">
        <v>0</v>
      </c>
      <c r="H17" s="71">
        <v>-11099</v>
      </c>
      <c r="I17" s="71">
        <v>-11099</v>
      </c>
      <c r="J17" s="71"/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68"/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68"/>
      <c r="Y17" s="71">
        <v>0</v>
      </c>
      <c r="Z17" s="71">
        <v>0</v>
      </c>
      <c r="AA17" s="71">
        <v>0</v>
      </c>
      <c r="AB17" s="71">
        <v>0</v>
      </c>
      <c r="AC17" s="181" t="s">
        <v>169</v>
      </c>
      <c r="AD17" s="71">
        <v>0</v>
      </c>
      <c r="AE17" s="68"/>
      <c r="AF17" s="71">
        <f>0</f>
        <v>0</v>
      </c>
      <c r="AG17" s="71">
        <v>0</v>
      </c>
      <c r="AH17" s="71">
        <f>0</f>
        <v>0</v>
      </c>
      <c r="AI17" s="71">
        <v>0</v>
      </c>
      <c r="AJ17" s="71">
        <v>0</v>
      </c>
      <c r="AK17" s="71">
        <v>0</v>
      </c>
      <c r="AL17" s="71"/>
      <c r="AM17" s="71">
        <v>0</v>
      </c>
      <c r="AN17" s="71">
        <v>0</v>
      </c>
      <c r="AO17" s="71">
        <v>0</v>
      </c>
      <c r="AP17" s="71">
        <v>0</v>
      </c>
      <c r="AQ17" s="71">
        <v>0</v>
      </c>
      <c r="AR17" s="71">
        <v>0</v>
      </c>
      <c r="AS17" s="92"/>
      <c r="AT17" s="92"/>
      <c r="AU17" s="92"/>
      <c r="AV17" s="92"/>
      <c r="AW17" s="92"/>
      <c r="AX17" s="92"/>
      <c r="AY17" s="92"/>
      <c r="AZ17" s="92"/>
    </row>
    <row r="18" spans="1:52" s="152" customFormat="1" ht="15.95" customHeight="1">
      <c r="A18" s="11"/>
      <c r="B18" s="26" t="s">
        <v>13</v>
      </c>
      <c r="C18" s="12"/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/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67"/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67"/>
      <c r="Y18" s="71">
        <v>0</v>
      </c>
      <c r="Z18" s="71">
        <v>0</v>
      </c>
      <c r="AA18" s="71">
        <v>0</v>
      </c>
      <c r="AB18" s="71">
        <v>0</v>
      </c>
      <c r="AC18" s="181" t="s">
        <v>169</v>
      </c>
      <c r="AD18" s="181">
        <v>0</v>
      </c>
      <c r="AE18" s="67"/>
      <c r="AF18" s="71">
        <f>0</f>
        <v>0</v>
      </c>
      <c r="AG18" s="71">
        <v>0</v>
      </c>
      <c r="AH18" s="71">
        <f>0</f>
        <v>0</v>
      </c>
      <c r="AI18" s="71">
        <v>0</v>
      </c>
      <c r="AJ18" s="71">
        <v>0</v>
      </c>
      <c r="AK18" s="181">
        <v>0</v>
      </c>
      <c r="AL18" s="181"/>
      <c r="AM18" s="181">
        <v>0</v>
      </c>
      <c r="AN18" s="71">
        <v>0</v>
      </c>
      <c r="AO18" s="71">
        <v>0</v>
      </c>
      <c r="AP18" s="71">
        <v>0</v>
      </c>
      <c r="AQ18" s="71">
        <v>0</v>
      </c>
      <c r="AR18" s="181">
        <v>0</v>
      </c>
      <c r="AS18" s="153"/>
      <c r="AT18" s="153"/>
      <c r="AU18" s="153"/>
      <c r="AV18" s="153"/>
      <c r="AW18" s="153"/>
      <c r="AX18" s="153"/>
      <c r="AY18" s="153"/>
      <c r="AZ18" s="153"/>
    </row>
    <row r="19" spans="1:52" s="152" customFormat="1" ht="15.95" customHeight="1">
      <c r="A19" s="11"/>
      <c r="B19" s="26" t="s">
        <v>14</v>
      </c>
      <c r="C19" s="12"/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/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90"/>
      <c r="R19" s="89">
        <v>0</v>
      </c>
      <c r="S19" s="89">
        <v>0</v>
      </c>
      <c r="T19" s="89">
        <v>0</v>
      </c>
      <c r="U19" s="89">
        <v>0</v>
      </c>
      <c r="V19" s="89">
        <v>1758</v>
      </c>
      <c r="W19" s="89">
        <v>1758</v>
      </c>
      <c r="X19" s="90"/>
      <c r="Y19" s="89">
        <v>0</v>
      </c>
      <c r="Z19" s="89">
        <v>0</v>
      </c>
      <c r="AA19" s="89">
        <v>0</v>
      </c>
      <c r="AB19" s="89">
        <v>0</v>
      </c>
      <c r="AC19" s="181" t="s">
        <v>169</v>
      </c>
      <c r="AD19" s="182">
        <v>0</v>
      </c>
      <c r="AE19" s="90"/>
      <c r="AF19" s="89">
        <f>0</f>
        <v>0</v>
      </c>
      <c r="AG19" s="89">
        <v>0</v>
      </c>
      <c r="AH19" s="89">
        <f>0</f>
        <v>0</v>
      </c>
      <c r="AI19" s="89">
        <v>0</v>
      </c>
      <c r="AJ19" s="89">
        <v>0</v>
      </c>
      <c r="AK19" s="182">
        <v>0</v>
      </c>
      <c r="AL19" s="182"/>
      <c r="AM19" s="182">
        <v>0</v>
      </c>
      <c r="AN19" s="89">
        <v>0</v>
      </c>
      <c r="AO19" s="89">
        <v>0</v>
      </c>
      <c r="AP19" s="89">
        <v>0</v>
      </c>
      <c r="AQ19" s="89">
        <v>0</v>
      </c>
      <c r="AR19" s="182">
        <v>0</v>
      </c>
      <c r="AS19" s="153"/>
      <c r="AT19" s="153"/>
      <c r="AU19" s="153"/>
      <c r="AV19" s="153"/>
      <c r="AW19" s="153"/>
      <c r="AX19" s="153"/>
      <c r="AY19" s="153"/>
      <c r="AZ19" s="153"/>
    </row>
    <row r="20" spans="1:52" s="87" customFormat="1" ht="15.95" customHeight="1">
      <c r="A20" s="14"/>
      <c r="B20" s="25" t="s">
        <v>15</v>
      </c>
      <c r="C20" s="15"/>
      <c r="D20" s="85">
        <v>-268</v>
      </c>
      <c r="E20" s="85">
        <v>418</v>
      </c>
      <c r="F20" s="85">
        <v>150</v>
      </c>
      <c r="G20" s="85">
        <v>-8148</v>
      </c>
      <c r="H20" s="85">
        <v>-12043</v>
      </c>
      <c r="I20" s="85">
        <v>-20041</v>
      </c>
      <c r="J20" s="85"/>
      <c r="K20" s="85">
        <v>-2818</v>
      </c>
      <c r="L20" s="85">
        <v>1358</v>
      </c>
      <c r="M20" s="85">
        <v>-1460</v>
      </c>
      <c r="N20" s="85">
        <v>-45</v>
      </c>
      <c r="O20" s="85">
        <v>194</v>
      </c>
      <c r="P20" s="85">
        <v>-1311</v>
      </c>
      <c r="Q20" s="91"/>
      <c r="R20" s="85">
        <v>437</v>
      </c>
      <c r="S20" s="85">
        <f>T20-R20</f>
        <v>-1183</v>
      </c>
      <c r="T20" s="85">
        <v>-746</v>
      </c>
      <c r="U20" s="85">
        <v>-1247</v>
      </c>
      <c r="V20" s="85">
        <v>-5770</v>
      </c>
      <c r="W20" s="85">
        <v>-7763</v>
      </c>
      <c r="X20" s="91"/>
      <c r="Y20" s="85">
        <v>617</v>
      </c>
      <c r="Z20" s="85">
        <v>1066</v>
      </c>
      <c r="AA20" s="85">
        <v>1683</v>
      </c>
      <c r="AB20" s="85">
        <v>1553</v>
      </c>
      <c r="AC20" s="85">
        <v>1247</v>
      </c>
      <c r="AD20" s="85">
        <v>4483</v>
      </c>
      <c r="AE20" s="91"/>
      <c r="AF20" s="85">
        <f>839</f>
        <v>839</v>
      </c>
      <c r="AG20" s="85">
        <v>989</v>
      </c>
      <c r="AH20" s="85">
        <v>1828</v>
      </c>
      <c r="AI20" s="85">
        <v>1276</v>
      </c>
      <c r="AJ20" s="85">
        <v>965</v>
      </c>
      <c r="AK20" s="85">
        <v>4069</v>
      </c>
      <c r="AL20" s="85"/>
      <c r="AM20" s="85">
        <v>626</v>
      </c>
      <c r="AN20" s="85">
        <v>357</v>
      </c>
      <c r="AO20" s="85">
        <v>983</v>
      </c>
      <c r="AP20" s="85">
        <v>-1695</v>
      </c>
      <c r="AQ20" s="85">
        <v>-26915</v>
      </c>
      <c r="AR20" s="85">
        <v>-27627</v>
      </c>
      <c r="AS20" s="92"/>
      <c r="AT20" s="92"/>
      <c r="AU20" s="92"/>
      <c r="AV20" s="92"/>
      <c r="AW20" s="92"/>
      <c r="AX20" s="92"/>
      <c r="AY20" s="92"/>
      <c r="AZ20" s="92"/>
    </row>
    <row r="21" spans="1:52" s="152" customFormat="1" ht="15.95" customHeight="1">
      <c r="A21" s="11"/>
      <c r="B21" s="26" t="s">
        <v>6</v>
      </c>
      <c r="C21" s="12"/>
      <c r="D21" s="71">
        <v>43</v>
      </c>
      <c r="E21" s="71">
        <v>-495</v>
      </c>
      <c r="F21" s="71">
        <v>-452</v>
      </c>
      <c r="G21" s="71">
        <v>-270</v>
      </c>
      <c r="H21" s="71">
        <v>780</v>
      </c>
      <c r="I21" s="71">
        <v>58</v>
      </c>
      <c r="J21" s="71"/>
      <c r="K21" s="71">
        <v>-415</v>
      </c>
      <c r="L21" s="71">
        <v>936</v>
      </c>
      <c r="M21" s="71">
        <v>521</v>
      </c>
      <c r="N21" s="71">
        <v>-366</v>
      </c>
      <c r="O21" s="71">
        <v>617</v>
      </c>
      <c r="P21" s="71">
        <v>772</v>
      </c>
      <c r="Q21" s="67"/>
      <c r="R21" s="71">
        <v>-372</v>
      </c>
      <c r="S21" s="71">
        <v>716</v>
      </c>
      <c r="T21" s="71">
        <v>344</v>
      </c>
      <c r="U21" s="71">
        <v>-274</v>
      </c>
      <c r="V21" s="71">
        <v>1825</v>
      </c>
      <c r="W21" s="71">
        <v>1895</v>
      </c>
      <c r="X21" s="67"/>
      <c r="Y21" s="71">
        <v>-6</v>
      </c>
      <c r="Z21" s="71">
        <v>670</v>
      </c>
      <c r="AA21" s="71">
        <v>664</v>
      </c>
      <c r="AB21" s="71">
        <v>705</v>
      </c>
      <c r="AC21" s="71">
        <v>-525</v>
      </c>
      <c r="AD21" s="71">
        <v>844</v>
      </c>
      <c r="AE21" s="67"/>
      <c r="AF21" s="71">
        <f>-110</f>
        <v>-110</v>
      </c>
      <c r="AG21" s="71">
        <v>-587</v>
      </c>
      <c r="AH21" s="71">
        <v>-697</v>
      </c>
      <c r="AI21" s="71">
        <v>-209</v>
      </c>
      <c r="AJ21" s="71">
        <v>-261</v>
      </c>
      <c r="AK21" s="71">
        <v>-1167</v>
      </c>
      <c r="AL21" s="71"/>
      <c r="AM21" s="71">
        <v>-138</v>
      </c>
      <c r="AN21" s="71">
        <v>-608</v>
      </c>
      <c r="AO21" s="71">
        <v>-746</v>
      </c>
      <c r="AP21" s="71">
        <v>244</v>
      </c>
      <c r="AQ21" s="71">
        <v>-21</v>
      </c>
      <c r="AR21" s="71">
        <v>-523</v>
      </c>
    </row>
    <row r="22" spans="1:52" s="87" customFormat="1" ht="15.95" customHeight="1">
      <c r="A22" s="14"/>
      <c r="B22" s="32" t="s">
        <v>16</v>
      </c>
      <c r="C22" s="15"/>
      <c r="D22" s="85">
        <v>-225</v>
      </c>
      <c r="E22" s="85">
        <v>-77</v>
      </c>
      <c r="F22" s="85">
        <v>-302</v>
      </c>
      <c r="G22" s="85">
        <v>-8418</v>
      </c>
      <c r="H22" s="85">
        <v>-11263</v>
      </c>
      <c r="I22" s="85">
        <v>-19983</v>
      </c>
      <c r="J22" s="85"/>
      <c r="K22" s="85">
        <v>-3233</v>
      </c>
      <c r="L22" s="85">
        <v>2294</v>
      </c>
      <c r="M22" s="85">
        <v>-939</v>
      </c>
      <c r="N22" s="85">
        <v>-411</v>
      </c>
      <c r="O22" s="85">
        <v>811</v>
      </c>
      <c r="P22" s="85">
        <v>-539</v>
      </c>
      <c r="Q22" s="91"/>
      <c r="R22" s="85">
        <v>65</v>
      </c>
      <c r="S22" s="85">
        <f>T22-R22</f>
        <v>-467</v>
      </c>
      <c r="T22" s="85">
        <v>-402</v>
      </c>
      <c r="U22" s="85">
        <v>-1521</v>
      </c>
      <c r="V22" s="85">
        <v>-3945</v>
      </c>
      <c r="W22" s="85">
        <v>-5868</v>
      </c>
      <c r="X22" s="91"/>
      <c r="Y22" s="85">
        <v>611</v>
      </c>
      <c r="Z22" s="85">
        <v>1736</v>
      </c>
      <c r="AA22" s="85">
        <v>2347</v>
      </c>
      <c r="AB22" s="85">
        <v>2258</v>
      </c>
      <c r="AC22" s="85">
        <v>722</v>
      </c>
      <c r="AD22" s="85">
        <v>5327</v>
      </c>
      <c r="AE22" s="91"/>
      <c r="AF22" s="85">
        <f>729</f>
        <v>729</v>
      </c>
      <c r="AG22" s="85">
        <v>402</v>
      </c>
      <c r="AH22" s="85">
        <v>1131</v>
      </c>
      <c r="AI22" s="85">
        <v>1067</v>
      </c>
      <c r="AJ22" s="85">
        <v>704</v>
      </c>
      <c r="AK22" s="85">
        <v>2902</v>
      </c>
      <c r="AL22" s="85"/>
      <c r="AM22" s="85">
        <v>488</v>
      </c>
      <c r="AN22" s="85">
        <v>-251</v>
      </c>
      <c r="AO22" s="85">
        <v>237</v>
      </c>
      <c r="AP22" s="85">
        <v>-1451</v>
      </c>
      <c r="AQ22" s="85">
        <v>-26936</v>
      </c>
      <c r="AR22" s="85">
        <v>-28150</v>
      </c>
    </row>
    <row r="23" spans="1:52" s="154" customFormat="1" ht="27" customHeight="1">
      <c r="A23" s="4"/>
      <c r="B23" s="37" t="s">
        <v>18</v>
      </c>
      <c r="C23" s="6"/>
      <c r="D23" s="71"/>
      <c r="E23" s="71"/>
      <c r="F23" s="71"/>
      <c r="G23" s="71"/>
      <c r="H23" s="71"/>
      <c r="I23" s="71"/>
      <c r="J23" s="71"/>
      <c r="K23" s="71"/>
      <c r="L23" s="71"/>
      <c r="O23" s="71"/>
      <c r="P23" s="71"/>
      <c r="Q23" s="66"/>
      <c r="R23" s="71"/>
      <c r="S23" s="71"/>
      <c r="T23" s="71"/>
      <c r="U23" s="71"/>
      <c r="V23" s="71"/>
      <c r="W23" s="71"/>
      <c r="X23" s="66"/>
      <c r="Y23" s="71"/>
      <c r="Z23" s="71"/>
      <c r="AA23" s="71"/>
      <c r="AB23" s="71"/>
      <c r="AC23" s="85"/>
      <c r="AD23" s="71"/>
      <c r="AE23" s="66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</row>
    <row r="24" spans="1:52" s="152" customFormat="1" ht="15.95" customHeight="1">
      <c r="A24" s="11"/>
      <c r="B24" s="26" t="s">
        <v>19</v>
      </c>
      <c r="C24" s="12"/>
      <c r="D24" s="71">
        <v>-807</v>
      </c>
      <c r="E24" s="71">
        <v>1203</v>
      </c>
      <c r="F24" s="71">
        <v>396</v>
      </c>
      <c r="G24" s="71">
        <v>-870</v>
      </c>
      <c r="H24" s="71">
        <v>-7662</v>
      </c>
      <c r="I24" s="71">
        <v>-8136</v>
      </c>
      <c r="J24" s="71"/>
      <c r="K24" s="71">
        <v>-4751</v>
      </c>
      <c r="L24" s="71">
        <v>-3268</v>
      </c>
      <c r="M24" s="71">
        <v>-8019</v>
      </c>
      <c r="N24" s="71">
        <v>-241</v>
      </c>
      <c r="O24" s="71">
        <v>-12239</v>
      </c>
      <c r="P24" s="71">
        <v>-20499</v>
      </c>
      <c r="Q24" s="67"/>
      <c r="R24" s="71">
        <v>-483</v>
      </c>
      <c r="S24" s="71">
        <v>-679</v>
      </c>
      <c r="T24" s="71">
        <v>-1162</v>
      </c>
      <c r="U24" s="71">
        <v>-361</v>
      </c>
      <c r="V24" s="71">
        <v>147</v>
      </c>
      <c r="W24" s="71">
        <v>-1376</v>
      </c>
      <c r="X24" s="67"/>
      <c r="Y24" s="71">
        <v>0</v>
      </c>
      <c r="Z24" s="71">
        <v>0</v>
      </c>
      <c r="AA24" s="71">
        <v>0</v>
      </c>
      <c r="AB24" s="71">
        <v>0</v>
      </c>
      <c r="AC24" s="181" t="s">
        <v>169</v>
      </c>
      <c r="AD24" s="181">
        <v>0</v>
      </c>
      <c r="AE24" s="67"/>
      <c r="AF24" s="71">
        <f>0</f>
        <v>0</v>
      </c>
      <c r="AG24" s="71"/>
      <c r="AH24" s="71">
        <f>0</f>
        <v>0</v>
      </c>
      <c r="AI24" s="71">
        <v>0</v>
      </c>
      <c r="AJ24" s="71">
        <v>0</v>
      </c>
      <c r="AK24" s="181">
        <v>0</v>
      </c>
      <c r="AL24" s="181"/>
      <c r="AM24" s="181">
        <v>0</v>
      </c>
      <c r="AN24" s="71">
        <v>0</v>
      </c>
      <c r="AO24" s="71">
        <v>0</v>
      </c>
      <c r="AP24" s="71">
        <v>0</v>
      </c>
      <c r="AQ24" s="71">
        <v>0</v>
      </c>
      <c r="AR24" s="181">
        <v>0</v>
      </c>
      <c r="AS24" s="153"/>
      <c r="AT24" s="153"/>
      <c r="AU24" s="153"/>
      <c r="AV24" s="153"/>
      <c r="AW24" s="153"/>
      <c r="AX24" s="153"/>
      <c r="AY24" s="153"/>
      <c r="AZ24" s="153"/>
    </row>
    <row r="25" spans="1:52" s="87" customFormat="1" ht="15.95" customHeight="1">
      <c r="A25" s="14"/>
      <c r="B25" s="25" t="s">
        <v>137</v>
      </c>
      <c r="C25" s="15"/>
      <c r="D25" s="85">
        <v>-1032</v>
      </c>
      <c r="E25" s="85">
        <v>1126</v>
      </c>
      <c r="F25" s="85">
        <v>94</v>
      </c>
      <c r="G25" s="85">
        <v>-9288</v>
      </c>
      <c r="H25" s="85">
        <v>-18925</v>
      </c>
      <c r="I25" s="85">
        <v>-28119</v>
      </c>
      <c r="J25" s="85"/>
      <c r="K25" s="85">
        <v>-7984</v>
      </c>
      <c r="L25" s="85">
        <v>-974</v>
      </c>
      <c r="M25" s="85">
        <v>-8958</v>
      </c>
      <c r="N25" s="85">
        <v>-652</v>
      </c>
      <c r="O25" s="85">
        <v>-11428</v>
      </c>
      <c r="P25" s="85">
        <v>-21038</v>
      </c>
      <c r="Q25" s="91"/>
      <c r="R25" s="85">
        <v>-418</v>
      </c>
      <c r="S25" s="85">
        <f>T25-R25</f>
        <v>-1146</v>
      </c>
      <c r="T25" s="85">
        <v>-1564</v>
      </c>
      <c r="U25" s="85">
        <v>-1882</v>
      </c>
      <c r="V25" s="85">
        <v>-3798</v>
      </c>
      <c r="W25" s="85">
        <v>-7244</v>
      </c>
      <c r="X25" s="91"/>
      <c r="Y25" s="85">
        <v>611</v>
      </c>
      <c r="Z25" s="85">
        <v>1736</v>
      </c>
      <c r="AA25" s="85">
        <v>2347</v>
      </c>
      <c r="AB25" s="85">
        <v>2258</v>
      </c>
      <c r="AC25" s="85">
        <v>722</v>
      </c>
      <c r="AD25" s="85">
        <v>5327</v>
      </c>
      <c r="AE25" s="91"/>
      <c r="AF25" s="85">
        <f>729</f>
        <v>729</v>
      </c>
      <c r="AG25" s="85">
        <v>402</v>
      </c>
      <c r="AH25" s="85">
        <v>1131</v>
      </c>
      <c r="AI25" s="85">
        <v>1067</v>
      </c>
      <c r="AJ25" s="85">
        <v>704</v>
      </c>
      <c r="AK25" s="85">
        <v>2902</v>
      </c>
      <c r="AL25" s="85"/>
      <c r="AM25" s="85">
        <v>488</v>
      </c>
      <c r="AN25" s="85">
        <v>-251</v>
      </c>
      <c r="AO25" s="85">
        <v>237</v>
      </c>
      <c r="AP25" s="85">
        <v>-1451</v>
      </c>
      <c r="AQ25" s="85">
        <v>-26936</v>
      </c>
      <c r="AR25" s="85">
        <v>-28150</v>
      </c>
    </row>
    <row r="26" spans="1:52" s="87" customFormat="1" ht="15.95" customHeight="1">
      <c r="A26" s="14"/>
      <c r="B26" s="25" t="s">
        <v>20</v>
      </c>
      <c r="C26" s="15"/>
      <c r="D26" s="85">
        <v>0</v>
      </c>
      <c r="E26" s="85">
        <v>0</v>
      </c>
      <c r="F26" s="85">
        <v>0</v>
      </c>
      <c r="G26" s="85">
        <v>0</v>
      </c>
      <c r="H26" s="71">
        <v>0</v>
      </c>
      <c r="I26" s="85">
        <v>0</v>
      </c>
      <c r="J26" s="85"/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91"/>
      <c r="R26" s="85">
        <v>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  <c r="X26" s="91"/>
      <c r="Y26" s="85">
        <v>0</v>
      </c>
      <c r="Z26" s="85">
        <v>0</v>
      </c>
      <c r="AA26" s="85">
        <v>0</v>
      </c>
      <c r="AB26" s="85">
        <v>0</v>
      </c>
      <c r="AC26" s="181" t="s">
        <v>169</v>
      </c>
      <c r="AD26" s="183">
        <v>0</v>
      </c>
      <c r="AE26" s="91"/>
      <c r="AF26" s="85">
        <f>0</f>
        <v>0</v>
      </c>
      <c r="AG26" s="85">
        <v>0</v>
      </c>
      <c r="AH26" s="85">
        <v>0</v>
      </c>
      <c r="AI26" s="85">
        <v>0</v>
      </c>
      <c r="AJ26" s="85">
        <v>0</v>
      </c>
      <c r="AK26" s="183">
        <v>0</v>
      </c>
      <c r="AL26" s="183"/>
      <c r="AM26" s="183">
        <v>0</v>
      </c>
      <c r="AN26" s="85">
        <v>0</v>
      </c>
      <c r="AO26" s="85">
        <v>0</v>
      </c>
      <c r="AP26" s="85">
        <v>0</v>
      </c>
      <c r="AQ26" s="85">
        <v>0</v>
      </c>
      <c r="AR26" s="183">
        <v>0</v>
      </c>
    </row>
    <row r="27" spans="1:52" s="87" customFormat="1" ht="15.95" customHeight="1">
      <c r="A27" s="14"/>
      <c r="B27" s="25" t="s">
        <v>21</v>
      </c>
      <c r="C27" s="15"/>
      <c r="D27" s="85">
        <v>-1032</v>
      </c>
      <c r="E27" s="85">
        <v>1126</v>
      </c>
      <c r="F27" s="85">
        <v>94</v>
      </c>
      <c r="G27" s="85">
        <v>-9288</v>
      </c>
      <c r="H27" s="85">
        <v>-18925</v>
      </c>
      <c r="I27" s="85">
        <v>-28119</v>
      </c>
      <c r="J27" s="85"/>
      <c r="K27" s="85">
        <v>-7984</v>
      </c>
      <c r="L27" s="85">
        <v>-974</v>
      </c>
      <c r="M27" s="85">
        <v>-8958</v>
      </c>
      <c r="N27" s="85">
        <v>-652</v>
      </c>
      <c r="O27" s="85">
        <v>-11428</v>
      </c>
      <c r="P27" s="85">
        <v>-21038</v>
      </c>
      <c r="Q27" s="91"/>
      <c r="R27" s="85">
        <v>-418</v>
      </c>
      <c r="S27" s="85">
        <f>T27-R27</f>
        <v>-1146</v>
      </c>
      <c r="T27" s="85">
        <v>-1564</v>
      </c>
      <c r="U27" s="85">
        <v>-1882</v>
      </c>
      <c r="V27" s="85">
        <v>-3798</v>
      </c>
      <c r="W27" s="85">
        <v>-7244</v>
      </c>
      <c r="X27" s="91"/>
      <c r="Y27" s="85">
        <v>611</v>
      </c>
      <c r="Z27" s="85">
        <v>1736</v>
      </c>
      <c r="AA27" s="85">
        <v>2347</v>
      </c>
      <c r="AB27" s="85">
        <v>2258</v>
      </c>
      <c r="AC27" s="85">
        <v>722</v>
      </c>
      <c r="AD27" s="85">
        <v>5327</v>
      </c>
      <c r="AE27" s="91"/>
      <c r="AF27" s="85">
        <f>729</f>
        <v>729</v>
      </c>
      <c r="AG27" s="85">
        <v>402</v>
      </c>
      <c r="AH27" s="85">
        <v>1131</v>
      </c>
      <c r="AI27" s="85">
        <v>1067</v>
      </c>
      <c r="AJ27" s="85">
        <v>704</v>
      </c>
      <c r="AK27" s="85">
        <v>2902</v>
      </c>
      <c r="AL27" s="85"/>
      <c r="AM27" s="85">
        <v>488</v>
      </c>
      <c r="AN27" s="85">
        <v>-251</v>
      </c>
      <c r="AO27" s="85">
        <v>237</v>
      </c>
      <c r="AP27" s="85">
        <v>-1451</v>
      </c>
      <c r="AQ27" s="85">
        <v>-26936</v>
      </c>
      <c r="AR27" s="85">
        <v>-28150</v>
      </c>
    </row>
    <row r="28" spans="1:52" s="87" customFormat="1" ht="15.95" customHeight="1">
      <c r="A28" s="14"/>
      <c r="B28" s="193" t="s">
        <v>22</v>
      </c>
      <c r="C28" s="1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91"/>
      <c r="R28" s="85"/>
      <c r="S28" s="85"/>
      <c r="T28" s="85"/>
      <c r="U28" s="85"/>
      <c r="V28" s="85"/>
      <c r="W28" s="85"/>
      <c r="X28" s="91"/>
      <c r="Y28" s="85"/>
      <c r="Z28" s="85"/>
      <c r="AA28" s="85"/>
      <c r="AB28" s="85"/>
      <c r="AC28" s="181"/>
      <c r="AD28" s="85"/>
      <c r="AE28" s="91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>
        <v>0</v>
      </c>
      <c r="AR28" s="85"/>
    </row>
    <row r="29" spans="1:52" s="152" customFormat="1" ht="15.95" customHeight="1">
      <c r="A29" s="11"/>
      <c r="B29" s="26" t="s">
        <v>23</v>
      </c>
      <c r="C29" s="12"/>
      <c r="D29" s="71">
        <v>-1032</v>
      </c>
      <c r="E29" s="71">
        <v>1126</v>
      </c>
      <c r="F29" s="71">
        <v>94</v>
      </c>
      <c r="G29" s="71">
        <v>-9288</v>
      </c>
      <c r="H29" s="71">
        <v>-18925</v>
      </c>
      <c r="I29" s="71">
        <v>-28119</v>
      </c>
      <c r="J29" s="71"/>
      <c r="K29" s="71">
        <v>-7984</v>
      </c>
      <c r="L29" s="71">
        <v>-974</v>
      </c>
      <c r="M29" s="71">
        <v>-8958</v>
      </c>
      <c r="N29" s="71">
        <v>-652</v>
      </c>
      <c r="O29" s="71">
        <v>-11428</v>
      </c>
      <c r="P29" s="71">
        <v>-21038</v>
      </c>
      <c r="Q29" s="67"/>
      <c r="R29" s="71">
        <v>-418</v>
      </c>
      <c r="S29" s="89">
        <f>T29-R29</f>
        <v>-1146</v>
      </c>
      <c r="T29" s="71">
        <v>-1564</v>
      </c>
      <c r="U29" s="71">
        <v>-1882</v>
      </c>
      <c r="V29" s="71">
        <v>-3798</v>
      </c>
      <c r="W29" s="71">
        <v>-7244</v>
      </c>
      <c r="X29" s="67"/>
      <c r="Y29" s="71">
        <v>611</v>
      </c>
      <c r="Z29" s="71">
        <v>1736</v>
      </c>
      <c r="AA29" s="71">
        <v>2347</v>
      </c>
      <c r="AB29" s="71">
        <v>2258</v>
      </c>
      <c r="AC29" s="71">
        <v>722</v>
      </c>
      <c r="AD29" s="71">
        <v>5327</v>
      </c>
      <c r="AE29" s="67"/>
      <c r="AF29" s="71">
        <f>729</f>
        <v>729</v>
      </c>
      <c r="AG29" s="71">
        <v>402</v>
      </c>
      <c r="AH29" s="71">
        <v>1131</v>
      </c>
      <c r="AI29" s="71">
        <v>1067</v>
      </c>
      <c r="AJ29" s="71">
        <v>704</v>
      </c>
      <c r="AK29" s="71">
        <v>2902</v>
      </c>
      <c r="AL29" s="71"/>
      <c r="AM29" s="71">
        <v>488</v>
      </c>
      <c r="AN29" s="71">
        <v>-251</v>
      </c>
      <c r="AO29" s="71">
        <v>237</v>
      </c>
      <c r="AP29" s="71">
        <v>-1451</v>
      </c>
      <c r="AQ29" s="71">
        <v>-26936</v>
      </c>
      <c r="AR29" s="71">
        <v>-28150</v>
      </c>
    </row>
    <row r="30" spans="1:52" s="152" customFormat="1" ht="15.95" customHeight="1">
      <c r="A30" s="11"/>
      <c r="B30" s="26" t="s">
        <v>24</v>
      </c>
      <c r="C30" s="12"/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/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67"/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67"/>
      <c r="Y30" s="71">
        <v>0</v>
      </c>
      <c r="Z30" s="71">
        <v>0</v>
      </c>
      <c r="AA30" s="71">
        <v>0</v>
      </c>
      <c r="AB30" s="71">
        <f>0</f>
        <v>0</v>
      </c>
      <c r="AC30" s="181" t="s">
        <v>169</v>
      </c>
      <c r="AD30" s="181">
        <v>0</v>
      </c>
      <c r="AE30" s="67"/>
      <c r="AF30" s="71">
        <f>0</f>
        <v>0</v>
      </c>
      <c r="AG30" s="71">
        <v>0</v>
      </c>
      <c r="AH30" s="71">
        <v>0</v>
      </c>
      <c r="AI30" s="71">
        <v>0</v>
      </c>
      <c r="AJ30" s="71">
        <v>0</v>
      </c>
      <c r="AK30" s="181">
        <v>0</v>
      </c>
      <c r="AL30" s="181"/>
      <c r="AM30" s="181">
        <v>0</v>
      </c>
      <c r="AN30" s="71">
        <v>0</v>
      </c>
      <c r="AO30" s="71">
        <v>0</v>
      </c>
      <c r="AP30" s="71">
        <v>0</v>
      </c>
      <c r="AQ30" s="71">
        <v>0</v>
      </c>
      <c r="AR30" s="181">
        <v>0</v>
      </c>
    </row>
    <row r="31" spans="1:52" s="87" customFormat="1" ht="15.95" customHeight="1">
      <c r="A31" s="14"/>
      <c r="B31" s="193" t="s">
        <v>170</v>
      </c>
      <c r="C31" s="15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67"/>
      <c r="R31" s="71"/>
      <c r="S31" s="71"/>
      <c r="T31" s="71"/>
      <c r="U31" s="71"/>
      <c r="V31" s="85"/>
      <c r="W31" s="85"/>
      <c r="X31" s="91"/>
      <c r="Y31" s="85"/>
      <c r="Z31" s="85"/>
      <c r="AA31" s="71"/>
      <c r="AB31" s="71"/>
      <c r="AC31" s="85"/>
      <c r="AD31" s="85"/>
      <c r="AE31" s="91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</row>
    <row r="32" spans="1:52" s="152" customFormat="1" ht="15.95" customHeight="1">
      <c r="A32" s="11"/>
      <c r="B32" s="26" t="s">
        <v>23</v>
      </c>
      <c r="C32" s="12"/>
      <c r="D32" s="71">
        <v>-1032</v>
      </c>
      <c r="E32" s="71">
        <v>1126</v>
      </c>
      <c r="F32" s="71">
        <v>94</v>
      </c>
      <c r="G32" s="71">
        <v>-9288</v>
      </c>
      <c r="H32" s="71">
        <v>-18925</v>
      </c>
      <c r="I32" s="71">
        <v>-28119</v>
      </c>
      <c r="J32" s="71"/>
      <c r="K32" s="71">
        <v>-7984</v>
      </c>
      <c r="L32" s="71">
        <v>-974</v>
      </c>
      <c r="M32" s="71">
        <v>-8958</v>
      </c>
      <c r="N32" s="71">
        <v>-652</v>
      </c>
      <c r="O32" s="71">
        <v>-11428</v>
      </c>
      <c r="P32" s="71">
        <v>-21038</v>
      </c>
      <c r="Q32" s="67"/>
      <c r="R32" s="71">
        <v>-418</v>
      </c>
      <c r="S32" s="85">
        <f>T32-R32</f>
        <v>-1146</v>
      </c>
      <c r="T32" s="71">
        <v>-1564</v>
      </c>
      <c r="U32" s="71">
        <v>-1882</v>
      </c>
      <c r="V32" s="71">
        <v>-3798</v>
      </c>
      <c r="W32" s="71">
        <v>-7244</v>
      </c>
      <c r="X32" s="67"/>
      <c r="Y32" s="71">
        <v>611</v>
      </c>
      <c r="Z32" s="71">
        <v>1736</v>
      </c>
      <c r="AA32" s="71">
        <v>2347</v>
      </c>
      <c r="AB32" s="71">
        <v>2258</v>
      </c>
      <c r="AC32" s="71">
        <v>722</v>
      </c>
      <c r="AD32" s="71">
        <v>5327</v>
      </c>
      <c r="AE32" s="67"/>
      <c r="AF32" s="71">
        <f>729</f>
        <v>729</v>
      </c>
      <c r="AG32" s="71">
        <v>402</v>
      </c>
      <c r="AH32" s="71">
        <v>1131</v>
      </c>
      <c r="AI32" s="71">
        <v>1067</v>
      </c>
      <c r="AJ32" s="71">
        <v>704</v>
      </c>
      <c r="AK32" s="71">
        <v>2902</v>
      </c>
      <c r="AL32" s="71"/>
      <c r="AM32" s="71">
        <v>488</v>
      </c>
      <c r="AN32" s="71">
        <v>-251</v>
      </c>
      <c r="AO32" s="71">
        <v>237</v>
      </c>
      <c r="AP32" s="71">
        <v>-1451</v>
      </c>
      <c r="AQ32" s="71">
        <v>-26936</v>
      </c>
      <c r="AR32" s="71">
        <v>-28150</v>
      </c>
    </row>
    <row r="33" spans="1:44" s="152" customFormat="1" ht="15.95" customHeight="1">
      <c r="A33" s="11"/>
      <c r="B33" s="26" t="s">
        <v>24</v>
      </c>
      <c r="C33" s="12"/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/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67"/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67"/>
      <c r="Y33" s="71">
        <v>0</v>
      </c>
      <c r="Z33" s="71">
        <v>0</v>
      </c>
      <c r="AA33" s="71">
        <v>0</v>
      </c>
      <c r="AB33" s="71">
        <v>0</v>
      </c>
      <c r="AC33" s="181" t="s">
        <v>169</v>
      </c>
      <c r="AD33" s="181">
        <v>0</v>
      </c>
      <c r="AE33" s="67"/>
      <c r="AF33" s="71">
        <f>0</f>
        <v>0</v>
      </c>
      <c r="AG33" s="71">
        <v>0</v>
      </c>
      <c r="AH33" s="71">
        <v>0</v>
      </c>
      <c r="AI33" s="71">
        <v>0</v>
      </c>
      <c r="AJ33" s="71">
        <v>0</v>
      </c>
      <c r="AK33" s="181">
        <v>0</v>
      </c>
      <c r="AL33" s="181"/>
      <c r="AM33" s="181">
        <v>0</v>
      </c>
      <c r="AN33" s="71">
        <v>0</v>
      </c>
      <c r="AO33" s="71"/>
      <c r="AP33" s="71">
        <v>0</v>
      </c>
      <c r="AQ33" s="71">
        <v>0</v>
      </c>
      <c r="AR33" s="181">
        <v>0</v>
      </c>
    </row>
    <row r="34" spans="1:44" s="154" customFormat="1" ht="27" customHeight="1" thickBot="1">
      <c r="A34" s="4"/>
      <c r="B34" s="111"/>
      <c r="C34" s="112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13"/>
      <c r="R34" s="148"/>
      <c r="S34" s="148"/>
      <c r="T34" s="148"/>
      <c r="U34" s="148"/>
      <c r="V34" s="148"/>
      <c r="W34" s="148"/>
      <c r="X34" s="113"/>
      <c r="Y34" s="114"/>
      <c r="Z34" s="114"/>
      <c r="AA34" s="114"/>
      <c r="AB34" s="114"/>
      <c r="AC34" s="114"/>
      <c r="AD34" s="148"/>
      <c r="AE34" s="113"/>
      <c r="AF34" s="114"/>
      <c r="AG34" s="114"/>
      <c r="AH34" s="114"/>
      <c r="AI34" s="114"/>
      <c r="AJ34" s="114">
        <v>0</v>
      </c>
      <c r="AK34" s="148"/>
      <c r="AL34" s="148"/>
      <c r="AM34" s="148"/>
      <c r="AN34" s="114"/>
      <c r="AO34" s="114"/>
      <c r="AP34" s="114"/>
      <c r="AQ34" s="114"/>
      <c r="AR34" s="148"/>
    </row>
    <row r="35" spans="1:44" s="87" customFormat="1" ht="15.95" customHeight="1">
      <c r="A35" s="14"/>
      <c r="B35" s="108" t="s">
        <v>167</v>
      </c>
      <c r="C35" s="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69"/>
      <c r="R35" s="110"/>
      <c r="S35" s="110"/>
      <c r="T35" s="110"/>
      <c r="U35" s="110"/>
      <c r="V35" s="110"/>
      <c r="W35" s="110"/>
      <c r="X35" s="67"/>
      <c r="Y35" s="110"/>
      <c r="Z35" s="110"/>
      <c r="AA35" s="110"/>
      <c r="AB35" s="110"/>
      <c r="AC35" s="72"/>
      <c r="AD35" s="110"/>
      <c r="AE35" s="67"/>
      <c r="AF35" s="110"/>
      <c r="AG35" s="110"/>
      <c r="AH35" s="110"/>
      <c r="AI35" s="110"/>
      <c r="AJ35" s="110">
        <v>0</v>
      </c>
      <c r="AK35" s="110"/>
      <c r="AL35" s="110"/>
      <c r="AM35" s="110"/>
      <c r="AN35" s="110"/>
      <c r="AO35" s="110"/>
      <c r="AP35" s="110"/>
      <c r="AQ35" s="110"/>
      <c r="AR35" s="110"/>
    </row>
    <row r="36" spans="1:44" s="154" customFormat="1" ht="15">
      <c r="A36" s="4"/>
      <c r="B36" s="27" t="s">
        <v>25</v>
      </c>
      <c r="C36" s="9"/>
      <c r="D36" s="150">
        <v>-0.13</v>
      </c>
      <c r="E36" s="150">
        <v>0.14000000000000001</v>
      </c>
      <c r="F36" s="150">
        <v>0.01</v>
      </c>
      <c r="G36" s="150">
        <v>-1.1299999999999999</v>
      </c>
      <c r="H36" s="150">
        <v>-2.2999999999999998</v>
      </c>
      <c r="I36" s="150">
        <v>-3.41</v>
      </c>
      <c r="J36" s="150"/>
      <c r="K36" s="150">
        <v>-0.96</v>
      </c>
      <c r="L36" s="155">
        <v>-0.12</v>
      </c>
      <c r="M36" s="150">
        <v>-1.08</v>
      </c>
      <c r="N36" s="156">
        <v>-0.08</v>
      </c>
      <c r="O36" s="156">
        <v>-1.39</v>
      </c>
      <c r="P36" s="150">
        <v>-2.5499999999999998</v>
      </c>
      <c r="Q36" s="69"/>
      <c r="R36" s="72">
        <v>-0.05</v>
      </c>
      <c r="S36" s="72">
        <v>-0.14000000000000001</v>
      </c>
      <c r="T36" s="72">
        <v>-0.19</v>
      </c>
      <c r="U36" s="72">
        <v>-0.23</v>
      </c>
      <c r="V36" s="72">
        <v>-0.46</v>
      </c>
      <c r="W36" s="72">
        <v>-0.88</v>
      </c>
      <c r="X36" s="67"/>
      <c r="Y36" s="72">
        <v>7.0000000000000007E-2</v>
      </c>
      <c r="Z36" s="157">
        <v>0.21</v>
      </c>
      <c r="AA36" s="72">
        <v>0.28000000000000003</v>
      </c>
      <c r="AB36" s="72">
        <v>0.27</v>
      </c>
      <c r="AC36" s="72">
        <v>0.09</v>
      </c>
      <c r="AD36" s="72">
        <v>0.65</v>
      </c>
      <c r="AE36" s="67"/>
      <c r="AF36" s="72">
        <v>0.09</v>
      </c>
      <c r="AG36" s="72">
        <v>0.05</v>
      </c>
      <c r="AH36" s="72">
        <v>0.14000000000000001</v>
      </c>
      <c r="AI36" s="72">
        <v>0.13</v>
      </c>
      <c r="AJ36" s="72">
        <v>7.999999999999996E-2</v>
      </c>
      <c r="AK36" s="72">
        <v>0.35</v>
      </c>
      <c r="AL36" s="72"/>
      <c r="AM36" s="72">
        <v>0.06</v>
      </c>
      <c r="AN36" s="72">
        <v>-0.03</v>
      </c>
      <c r="AO36" s="72">
        <v>0.03</v>
      </c>
      <c r="AP36" s="72">
        <v>-0.18</v>
      </c>
      <c r="AQ36" s="72">
        <v>-3.2699999999999996</v>
      </c>
      <c r="AR36" s="72">
        <v>-3.42</v>
      </c>
    </row>
    <row r="37" spans="1:44" s="158" customFormat="1" ht="26.1" customHeight="1">
      <c r="A37" s="19"/>
      <c r="B37" s="28" t="s">
        <v>26</v>
      </c>
      <c r="C37" s="9"/>
      <c r="D37" s="150">
        <v>-0.03</v>
      </c>
      <c r="E37" s="150">
        <v>-0.01</v>
      </c>
      <c r="F37" s="150">
        <v>-0.04</v>
      </c>
      <c r="G37" s="150">
        <v>-1.02</v>
      </c>
      <c r="H37" s="150">
        <v>-1.37</v>
      </c>
      <c r="I37" s="150">
        <v>-2.42</v>
      </c>
      <c r="J37" s="150"/>
      <c r="K37" s="150">
        <v>-0.39</v>
      </c>
      <c r="L37" s="157">
        <v>0.28000000000000003</v>
      </c>
      <c r="M37" s="150">
        <v>-0.11</v>
      </c>
      <c r="N37" s="156">
        <v>-0.05</v>
      </c>
      <c r="O37" s="157">
        <v>0.09</v>
      </c>
      <c r="P37" s="150">
        <v>-7.0000000000000007E-2</v>
      </c>
      <c r="Q37" s="69"/>
      <c r="R37" s="72">
        <v>0.01</v>
      </c>
      <c r="S37" s="72">
        <v>-0.06</v>
      </c>
      <c r="T37" s="72">
        <v>-0.05</v>
      </c>
      <c r="U37" s="72">
        <v>-0.18</v>
      </c>
      <c r="V37" s="72">
        <v>-0.48</v>
      </c>
      <c r="W37" s="72">
        <v>-0.71</v>
      </c>
      <c r="X37" s="67"/>
      <c r="Y37" s="72">
        <v>7.0000000000000007E-2</v>
      </c>
      <c r="Z37" s="157">
        <v>0.21</v>
      </c>
      <c r="AA37" s="72">
        <v>0.28000000000000003</v>
      </c>
      <c r="AB37" s="72">
        <v>0.27</v>
      </c>
      <c r="AC37" s="72">
        <v>0.09</v>
      </c>
      <c r="AD37" s="72">
        <v>0.65</v>
      </c>
      <c r="AE37" s="67"/>
      <c r="AF37" s="72">
        <v>0.09</v>
      </c>
      <c r="AG37" s="72">
        <v>0.05</v>
      </c>
      <c r="AH37" s="72">
        <v>0.14000000000000001</v>
      </c>
      <c r="AI37" s="72">
        <v>0.13</v>
      </c>
      <c r="AJ37" s="72">
        <v>7.999999999999996E-2</v>
      </c>
      <c r="AK37" s="72">
        <v>0.35</v>
      </c>
      <c r="AL37" s="72"/>
      <c r="AM37" s="72">
        <v>0.06</v>
      </c>
      <c r="AN37" s="72">
        <v>-0.03</v>
      </c>
      <c r="AO37" s="72">
        <v>0.03</v>
      </c>
      <c r="AP37" s="72">
        <v>-0.18</v>
      </c>
      <c r="AQ37" s="72">
        <v>-3.2699999999999996</v>
      </c>
      <c r="AR37" s="72">
        <v>-3.42</v>
      </c>
    </row>
    <row r="38" spans="1:44" s="154" customFormat="1" ht="24.95" customHeight="1">
      <c r="A38" s="4"/>
      <c r="B38" s="27" t="s">
        <v>27</v>
      </c>
      <c r="C38" s="9"/>
      <c r="D38" s="150">
        <v>-0.13</v>
      </c>
      <c r="E38" s="150">
        <v>0.14000000000000001</v>
      </c>
      <c r="F38" s="150">
        <v>0.01</v>
      </c>
      <c r="G38" s="150">
        <v>-1.1299999999999999</v>
      </c>
      <c r="H38" s="150">
        <v>-2.2999999999999998</v>
      </c>
      <c r="I38" s="150">
        <v>-3.41</v>
      </c>
      <c r="J38" s="150"/>
      <c r="K38" s="150">
        <v>-0.96</v>
      </c>
      <c r="L38" s="155">
        <v>-0.12</v>
      </c>
      <c r="M38" s="150">
        <v>-1.08</v>
      </c>
      <c r="N38" s="156">
        <v>-0.08</v>
      </c>
      <c r="O38" s="156">
        <v>-1.39</v>
      </c>
      <c r="P38" s="150">
        <v>-2.5499999999999998</v>
      </c>
      <c r="Q38" s="69"/>
      <c r="R38" s="72">
        <v>-0.05</v>
      </c>
      <c r="S38" s="72">
        <v>-0.14000000000000001</v>
      </c>
      <c r="T38" s="72">
        <v>-0.19</v>
      </c>
      <c r="U38" s="72">
        <v>-0.23</v>
      </c>
      <c r="V38" s="72">
        <v>-0.46</v>
      </c>
      <c r="W38" s="72">
        <v>-0.88</v>
      </c>
      <c r="X38" s="67"/>
      <c r="Y38" s="72">
        <v>7.0000000000000007E-2</v>
      </c>
      <c r="Z38" s="157">
        <v>0.21</v>
      </c>
      <c r="AA38" s="72">
        <v>0.28000000000000003</v>
      </c>
      <c r="AB38" s="72">
        <v>0.27</v>
      </c>
      <c r="AC38" s="72">
        <v>0.09</v>
      </c>
      <c r="AD38" s="72">
        <v>0.65</v>
      </c>
      <c r="AE38" s="67"/>
      <c r="AF38" s="72">
        <v>0.09</v>
      </c>
      <c r="AG38" s="72">
        <v>0.05</v>
      </c>
      <c r="AH38" s="72">
        <v>0.14000000000000001</v>
      </c>
      <c r="AI38" s="72">
        <v>0.13</v>
      </c>
      <c r="AJ38" s="72">
        <v>7.999999999999996E-2</v>
      </c>
      <c r="AK38" s="72">
        <v>0.35</v>
      </c>
      <c r="AL38" s="72"/>
      <c r="AM38" s="72">
        <v>0.06</v>
      </c>
      <c r="AN38" s="72">
        <v>-0.03</v>
      </c>
      <c r="AO38" s="72">
        <v>0.03</v>
      </c>
      <c r="AP38" s="72">
        <v>-0.18</v>
      </c>
      <c r="AQ38" s="72">
        <v>-3.2699999999999996</v>
      </c>
      <c r="AR38" s="72">
        <v>-3.42</v>
      </c>
    </row>
    <row r="39" spans="1:44" s="158" customFormat="1" ht="26.1" customHeight="1">
      <c r="A39" s="19"/>
      <c r="B39" s="28" t="s">
        <v>28</v>
      </c>
      <c r="C39" s="9"/>
      <c r="D39" s="150">
        <v>-0.03</v>
      </c>
      <c r="E39" s="150">
        <v>-0.01</v>
      </c>
      <c r="F39" s="150">
        <v>-0.04</v>
      </c>
      <c r="G39" s="150">
        <v>-1.02</v>
      </c>
      <c r="H39" s="150">
        <v>-1.37</v>
      </c>
      <c r="I39" s="150">
        <v>-2.42</v>
      </c>
      <c r="J39" s="150"/>
      <c r="K39" s="150">
        <v>-0.39</v>
      </c>
      <c r="L39" s="157">
        <v>0.28000000000000003</v>
      </c>
      <c r="M39" s="150">
        <v>-0.11</v>
      </c>
      <c r="N39" s="156">
        <v>-0.05</v>
      </c>
      <c r="O39" s="157">
        <v>0.09</v>
      </c>
      <c r="P39" s="150">
        <v>-7.0000000000000007E-2</v>
      </c>
      <c r="Q39" s="69"/>
      <c r="R39" s="72">
        <v>0.01</v>
      </c>
      <c r="S39" s="72">
        <v>-0.06</v>
      </c>
      <c r="T39" s="72">
        <v>-0.05</v>
      </c>
      <c r="U39" s="72">
        <v>-0.18</v>
      </c>
      <c r="V39" s="72">
        <v>-0.48</v>
      </c>
      <c r="W39" s="72">
        <v>-0.71</v>
      </c>
      <c r="X39" s="67"/>
      <c r="Y39" s="72">
        <v>7.0000000000000007E-2</v>
      </c>
      <c r="Z39" s="157">
        <v>0.21</v>
      </c>
      <c r="AA39" s="72">
        <v>0.28000000000000003</v>
      </c>
      <c r="AB39" s="72">
        <v>0.27</v>
      </c>
      <c r="AC39" s="72">
        <v>0.09</v>
      </c>
      <c r="AD39" s="72">
        <v>0.65</v>
      </c>
      <c r="AE39" s="67"/>
      <c r="AF39" s="72">
        <v>0.09</v>
      </c>
      <c r="AG39" s="72">
        <v>0.05</v>
      </c>
      <c r="AH39" s="72">
        <v>0.14000000000000001</v>
      </c>
      <c r="AI39" s="72">
        <v>0.13</v>
      </c>
      <c r="AJ39" s="72">
        <v>7.999999999999996E-2</v>
      </c>
      <c r="AK39" s="72">
        <v>0.35</v>
      </c>
      <c r="AL39" s="72"/>
      <c r="AM39" s="72">
        <v>0.06</v>
      </c>
      <c r="AN39" s="72">
        <v>-0.03</v>
      </c>
      <c r="AO39" s="72">
        <v>0.03</v>
      </c>
      <c r="AP39" s="72">
        <v>-0.18</v>
      </c>
      <c r="AQ39" s="72">
        <v>-3.2699999999999996</v>
      </c>
      <c r="AR39" s="72">
        <v>-3.42</v>
      </c>
    </row>
    <row r="40" spans="1:44" s="154" customFormat="1" ht="24.95" customHeight="1">
      <c r="A40" s="4"/>
      <c r="B40" s="8"/>
      <c r="C40" s="10"/>
      <c r="D40" s="202"/>
      <c r="E40" s="202"/>
      <c r="F40" s="202"/>
      <c r="G40" s="202"/>
      <c r="H40" s="202"/>
      <c r="I40" s="202"/>
      <c r="J40" s="202"/>
      <c r="K40" s="159"/>
      <c r="L40" s="159"/>
      <c r="M40" s="159"/>
      <c r="N40" s="159"/>
      <c r="O40" s="159"/>
      <c r="P40" s="159"/>
      <c r="Q40" s="159"/>
      <c r="R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</row>
    <row r="41" spans="1:44" s="154" customFormat="1" ht="57" customHeight="1">
      <c r="A41" s="4"/>
      <c r="B41" s="177" t="s">
        <v>180</v>
      </c>
      <c r="C41" s="10"/>
      <c r="D41" s="202"/>
      <c r="E41" s="202"/>
      <c r="F41" s="202"/>
      <c r="G41" s="202"/>
      <c r="H41" s="202"/>
      <c r="I41" s="202"/>
      <c r="J41" s="202"/>
      <c r="K41" s="159"/>
      <c r="L41" s="159"/>
      <c r="M41" s="159"/>
      <c r="N41" s="159"/>
      <c r="O41" s="159"/>
      <c r="P41" s="159"/>
      <c r="Q41" s="159"/>
      <c r="R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</row>
    <row r="42" spans="1:44" s="154" customFormat="1" ht="24" customHeight="1">
      <c r="A42" s="4"/>
      <c r="B42" s="184" t="s">
        <v>181</v>
      </c>
      <c r="C42" s="10"/>
      <c r="D42" s="10"/>
      <c r="E42" s="10"/>
      <c r="F42" s="10"/>
      <c r="G42" s="10"/>
      <c r="H42" s="10"/>
      <c r="O42" s="159"/>
      <c r="P42" s="159"/>
      <c r="Q42" s="159"/>
      <c r="R42" s="159"/>
      <c r="V42" s="159"/>
      <c r="X42" s="159"/>
      <c r="AE42" s="159"/>
    </row>
    <row r="43" spans="1:44" ht="15.95" hidden="1" customHeight="1">
      <c r="B43" s="8"/>
      <c r="C43" s="10"/>
      <c r="D43" s="10"/>
      <c r="E43" s="10"/>
      <c r="F43" s="10"/>
      <c r="G43" s="10"/>
      <c r="H43" s="10"/>
      <c r="O43" s="10"/>
      <c r="P43" s="10"/>
      <c r="Q43" s="10"/>
      <c r="R43" s="10"/>
      <c r="V43" s="10"/>
      <c r="X43" s="10"/>
      <c r="AE43" s="10"/>
    </row>
    <row r="44" spans="1:44" ht="15.95" hidden="1" customHeight="1">
      <c r="B44" s="8"/>
      <c r="C44" s="10"/>
      <c r="D44" s="10"/>
      <c r="E44" s="10"/>
      <c r="F44" s="10"/>
      <c r="G44" s="10"/>
      <c r="H44" s="10"/>
      <c r="O44" s="10"/>
      <c r="P44" s="10"/>
      <c r="Q44" s="10"/>
      <c r="R44" s="10"/>
      <c r="V44" s="10"/>
      <c r="X44" s="10"/>
      <c r="AE44" s="10"/>
    </row>
    <row r="45" spans="1:44" ht="15.95" hidden="1" customHeight="1">
      <c r="B45" s="8"/>
      <c r="C45" s="10"/>
      <c r="D45" s="10"/>
      <c r="E45" s="10"/>
      <c r="F45" s="10"/>
      <c r="G45" s="10"/>
      <c r="H45" s="10"/>
      <c r="O45" s="10"/>
      <c r="P45" s="10"/>
      <c r="Q45" s="10"/>
      <c r="R45" s="10"/>
      <c r="V45" s="10"/>
      <c r="X45" s="10"/>
      <c r="AE45" s="10"/>
    </row>
    <row r="46" spans="1:44" ht="15.95" hidden="1" customHeight="1">
      <c r="B46" s="8"/>
      <c r="C46" s="10"/>
      <c r="D46" s="10"/>
      <c r="E46" s="10"/>
      <c r="F46" s="10"/>
      <c r="G46" s="10"/>
      <c r="H46" s="10"/>
      <c r="O46" s="10"/>
      <c r="P46" s="10"/>
      <c r="Q46" s="10"/>
      <c r="R46" s="10"/>
      <c r="V46" s="10"/>
      <c r="X46" s="10"/>
      <c r="AE46" s="10"/>
    </row>
    <row r="47" spans="1:44" ht="15.95" hidden="1" customHeight="1">
      <c r="B47" s="8"/>
      <c r="C47" s="10"/>
      <c r="D47" s="10"/>
      <c r="E47" s="10"/>
      <c r="F47" s="10"/>
      <c r="G47" s="10"/>
      <c r="H47" s="10"/>
      <c r="O47" s="10"/>
      <c r="P47" s="10"/>
      <c r="Q47" s="10"/>
      <c r="R47" s="10"/>
      <c r="V47" s="10"/>
      <c r="X47" s="10"/>
      <c r="AE47" s="10"/>
    </row>
    <row r="48" spans="1:44" ht="15.95" hidden="1" customHeight="1">
      <c r="B48" s="8"/>
      <c r="C48" s="10"/>
      <c r="D48" s="10"/>
      <c r="E48" s="10"/>
      <c r="F48" s="10"/>
      <c r="G48" s="10"/>
      <c r="H48" s="10"/>
      <c r="O48" s="10"/>
      <c r="P48" s="10"/>
      <c r="Q48" s="10"/>
      <c r="R48" s="10"/>
      <c r="V48" s="10"/>
      <c r="X48" s="10"/>
      <c r="AE48" s="10"/>
    </row>
    <row r="49" spans="2:31" ht="15.95" hidden="1" customHeight="1">
      <c r="B49" s="8"/>
      <c r="C49" s="10"/>
      <c r="D49" s="10"/>
      <c r="E49" s="10"/>
      <c r="F49" s="10"/>
      <c r="G49" s="10"/>
      <c r="H49" s="10"/>
      <c r="O49" s="10"/>
      <c r="P49" s="10"/>
      <c r="Q49" s="10"/>
      <c r="R49" s="10"/>
      <c r="V49" s="10"/>
      <c r="X49" s="10"/>
      <c r="AE49" s="10"/>
    </row>
    <row r="50" spans="2:31" ht="15.95" hidden="1" customHeight="1">
      <c r="B50" s="8"/>
      <c r="C50" s="10"/>
      <c r="D50" s="10"/>
      <c r="E50" s="10"/>
      <c r="F50" s="10"/>
      <c r="G50" s="10"/>
      <c r="H50" s="10"/>
      <c r="O50" s="10"/>
      <c r="P50" s="10"/>
      <c r="Q50" s="10"/>
      <c r="R50" s="10"/>
      <c r="V50" s="10"/>
      <c r="X50" s="10"/>
      <c r="AE50" s="10"/>
    </row>
    <row r="51" spans="2:31" ht="15.95" hidden="1" customHeight="1">
      <c r="B51" s="8"/>
      <c r="C51" s="10"/>
      <c r="D51" s="10"/>
      <c r="E51" s="10"/>
      <c r="F51" s="10"/>
      <c r="G51" s="10"/>
      <c r="H51" s="10"/>
      <c r="O51" s="10"/>
      <c r="P51" s="10"/>
      <c r="Q51" s="10"/>
      <c r="R51" s="10"/>
      <c r="V51" s="10"/>
      <c r="X51" s="10"/>
      <c r="AE51" s="10"/>
    </row>
    <row r="52" spans="2:31" ht="15.95" hidden="1" customHeight="1">
      <c r="B52" s="8"/>
      <c r="C52" s="10"/>
      <c r="D52" s="10"/>
      <c r="E52" s="10"/>
      <c r="F52" s="10"/>
      <c r="G52" s="10"/>
      <c r="H52" s="10"/>
      <c r="O52" s="10"/>
      <c r="P52" s="10"/>
      <c r="Q52" s="10"/>
      <c r="R52" s="10"/>
      <c r="V52" s="10"/>
      <c r="X52" s="10"/>
      <c r="AE52" s="10"/>
    </row>
    <row r="53" spans="2:31" ht="15.95" hidden="1" customHeight="1">
      <c r="B53" s="8"/>
      <c r="C53" s="10"/>
      <c r="D53" s="10"/>
      <c r="E53" s="10"/>
      <c r="F53" s="10"/>
      <c r="G53" s="10"/>
      <c r="H53" s="10"/>
      <c r="O53" s="10"/>
      <c r="P53" s="10"/>
      <c r="Q53" s="10"/>
      <c r="R53" s="10"/>
      <c r="V53" s="10"/>
      <c r="X53" s="10"/>
      <c r="AE53" s="10"/>
    </row>
    <row r="54" spans="2:31" ht="15.95" hidden="1" customHeight="1">
      <c r="B54" s="8"/>
      <c r="C54" s="10"/>
      <c r="D54" s="10"/>
      <c r="E54" s="10"/>
      <c r="F54" s="10"/>
      <c r="G54" s="10"/>
      <c r="H54" s="10"/>
      <c r="O54" s="10"/>
      <c r="P54" s="10"/>
      <c r="Q54" s="10"/>
      <c r="R54" s="10"/>
      <c r="V54" s="10"/>
      <c r="X54" s="10"/>
      <c r="AE54" s="10"/>
    </row>
    <row r="55" spans="2:31" ht="15.95" hidden="1" customHeight="1">
      <c r="B55" s="8"/>
      <c r="C55" s="10"/>
      <c r="D55" s="10"/>
      <c r="E55" s="10"/>
      <c r="F55" s="10"/>
      <c r="G55" s="10"/>
      <c r="H55" s="10"/>
      <c r="O55" s="10"/>
      <c r="P55" s="10"/>
      <c r="Q55" s="10"/>
      <c r="R55" s="10"/>
      <c r="V55" s="10"/>
      <c r="X55" s="10"/>
      <c r="AE55" s="10"/>
    </row>
    <row r="56" spans="2:31" ht="15.95" hidden="1" customHeight="1">
      <c r="B56" s="8"/>
      <c r="C56" s="10"/>
      <c r="D56" s="10"/>
      <c r="E56" s="10"/>
      <c r="F56" s="10"/>
      <c r="G56" s="10"/>
      <c r="H56" s="10"/>
      <c r="O56" s="10"/>
      <c r="P56" s="10"/>
      <c r="Q56" s="10"/>
      <c r="R56" s="10"/>
      <c r="V56" s="10"/>
      <c r="X56" s="10"/>
      <c r="AE56" s="10"/>
    </row>
    <row r="57" spans="2:31" ht="15.95" hidden="1" customHeight="1">
      <c r="B57" s="8"/>
      <c r="C57" s="10"/>
      <c r="D57" s="10"/>
      <c r="E57" s="10"/>
      <c r="F57" s="10"/>
      <c r="G57" s="10"/>
      <c r="H57" s="10"/>
      <c r="O57" s="10"/>
      <c r="P57" s="10"/>
      <c r="Q57" s="10"/>
      <c r="R57" s="10"/>
      <c r="V57" s="10"/>
      <c r="X57" s="10"/>
      <c r="AE57" s="10"/>
    </row>
    <row r="58" spans="2:31" ht="15.95" hidden="1" customHeight="1">
      <c r="B58" s="8"/>
      <c r="C58" s="10"/>
      <c r="D58" s="10"/>
      <c r="E58" s="10"/>
      <c r="F58" s="10"/>
      <c r="G58" s="10"/>
      <c r="H58" s="10"/>
      <c r="O58" s="10"/>
      <c r="P58" s="10"/>
      <c r="Q58" s="10"/>
      <c r="R58" s="10"/>
      <c r="V58" s="10"/>
      <c r="X58" s="10"/>
      <c r="AE58" s="10"/>
    </row>
    <row r="59" spans="2:31" ht="15.95" hidden="1" customHeight="1">
      <c r="B59" s="8"/>
      <c r="C59" s="10"/>
      <c r="D59" s="10"/>
      <c r="E59" s="10"/>
      <c r="F59" s="10"/>
      <c r="G59" s="10"/>
      <c r="H59" s="10"/>
      <c r="O59" s="10"/>
      <c r="P59" s="10"/>
      <c r="Q59" s="10"/>
      <c r="R59" s="10"/>
      <c r="V59" s="10"/>
      <c r="X59" s="10"/>
      <c r="AE59" s="10"/>
    </row>
    <row r="60" spans="2:31" ht="15.95" hidden="1" customHeight="1">
      <c r="B60" s="8"/>
      <c r="C60" s="10"/>
      <c r="D60" s="10"/>
      <c r="E60" s="10"/>
      <c r="F60" s="10"/>
      <c r="G60" s="10"/>
      <c r="H60" s="10"/>
      <c r="O60" s="10"/>
      <c r="P60" s="10"/>
      <c r="Q60" s="10"/>
      <c r="R60" s="10"/>
      <c r="S60" s="10"/>
      <c r="T60" s="10"/>
      <c r="U60" s="10"/>
      <c r="V60" s="10"/>
      <c r="X60" s="10"/>
      <c r="AE60" s="10"/>
    </row>
    <row r="61" spans="2:31" ht="14.1" hidden="1" customHeight="1">
      <c r="C61" s="5"/>
      <c r="D61" s="5"/>
      <c r="E61" s="5"/>
      <c r="F61" s="5"/>
      <c r="G61" s="5"/>
      <c r="H61" s="5"/>
      <c r="O61" s="5"/>
      <c r="P61" s="5"/>
      <c r="Q61" s="5"/>
      <c r="R61" s="5"/>
      <c r="S61" s="5"/>
      <c r="T61" s="5"/>
      <c r="U61" s="5"/>
      <c r="V61" s="5"/>
      <c r="X61" s="5"/>
      <c r="AE61" s="5"/>
    </row>
    <row r="62" spans="2:31" ht="14.1" hidden="1" customHeight="1">
      <c r="C62" s="5"/>
      <c r="D62" s="5"/>
      <c r="E62" s="5"/>
      <c r="F62" s="5"/>
      <c r="G62" s="5"/>
      <c r="H62" s="5"/>
      <c r="O62" s="5"/>
      <c r="P62" s="5"/>
      <c r="Q62" s="5"/>
      <c r="R62" s="5"/>
      <c r="S62" s="5"/>
      <c r="T62" s="5"/>
      <c r="U62" s="5"/>
      <c r="V62" s="5"/>
      <c r="X62" s="5"/>
      <c r="AE62" s="5"/>
    </row>
    <row r="63" spans="2:31" ht="14.1" hidden="1" customHeight="1">
      <c r="C63" s="5"/>
      <c r="D63" s="5"/>
      <c r="E63" s="5"/>
      <c r="F63" s="5"/>
      <c r="G63" s="5"/>
      <c r="H63" s="5"/>
      <c r="O63" s="5"/>
      <c r="P63" s="5"/>
      <c r="Q63" s="5"/>
      <c r="R63" s="5"/>
      <c r="S63" s="5"/>
      <c r="T63" s="5"/>
      <c r="U63" s="5"/>
      <c r="V63" s="5"/>
      <c r="X63" s="5"/>
      <c r="AE63" s="5"/>
    </row>
    <row r="64" spans="2:31" ht="14.1" hidden="1" customHeight="1">
      <c r="C64" s="5"/>
      <c r="D64" s="5"/>
      <c r="E64" s="5"/>
      <c r="F64" s="5"/>
      <c r="G64" s="5"/>
      <c r="H64" s="5"/>
      <c r="O64" s="5"/>
      <c r="P64" s="5"/>
      <c r="Q64" s="5"/>
      <c r="R64" s="5"/>
      <c r="S64" s="5"/>
      <c r="T64" s="5"/>
      <c r="U64" s="5"/>
      <c r="V64" s="5"/>
      <c r="X64" s="5"/>
      <c r="AE64" s="5"/>
    </row>
    <row r="65" spans="2:31" ht="14.1" hidden="1" customHeight="1">
      <c r="C65" s="5"/>
      <c r="D65" s="5"/>
      <c r="E65" s="5"/>
      <c r="F65" s="5"/>
      <c r="G65" s="5"/>
      <c r="H65" s="5"/>
      <c r="O65" s="5"/>
      <c r="P65" s="5"/>
      <c r="Q65" s="5"/>
      <c r="R65" s="5"/>
      <c r="S65" s="5"/>
      <c r="T65" s="5"/>
      <c r="U65" s="5"/>
      <c r="V65" s="5"/>
      <c r="X65" s="5"/>
      <c r="AE65" s="5"/>
    </row>
    <row r="66" spans="2:31" ht="24.95" customHeight="1">
      <c r="B66" s="177" t="s">
        <v>155</v>
      </c>
      <c r="C66" s="5"/>
      <c r="D66" s="5"/>
      <c r="E66" s="5"/>
      <c r="F66" s="5"/>
      <c r="G66" s="5"/>
      <c r="H66" s="5"/>
      <c r="O66" s="5"/>
      <c r="P66" s="5"/>
      <c r="Q66" s="5"/>
      <c r="R66" s="5"/>
      <c r="S66" s="5"/>
      <c r="T66" s="5"/>
      <c r="U66" s="5"/>
      <c r="V66" s="5"/>
      <c r="X66" s="5"/>
      <c r="AE66" s="5"/>
    </row>
    <row r="67" spans="2:31" ht="24.95" customHeight="1">
      <c r="B67" s="97" t="s">
        <v>178</v>
      </c>
      <c r="C67" s="5"/>
      <c r="D67" s="5"/>
      <c r="E67" s="5"/>
      <c r="F67" s="5"/>
      <c r="G67" s="5"/>
      <c r="H67" s="5"/>
      <c r="O67" s="5"/>
      <c r="P67" s="5"/>
      <c r="Q67" s="5"/>
      <c r="R67" s="5"/>
      <c r="S67" s="5"/>
      <c r="T67" s="5"/>
      <c r="U67" s="5"/>
      <c r="V67" s="5"/>
      <c r="X67" s="5"/>
      <c r="AE67" s="5"/>
    </row>
    <row r="68" spans="2:31"/>
    <row r="69" spans="2:31" ht="14.1" hidden="1" customHeight="1"/>
    <row r="70" spans="2:31" ht="14.1" hidden="1" customHeight="1"/>
    <row r="71" spans="2:31"/>
  </sheetData>
  <mergeCells count="6">
    <mergeCell ref="AR3:AR4"/>
    <mergeCell ref="W3:W4"/>
    <mergeCell ref="P3:P4"/>
    <mergeCell ref="AD3:AD4"/>
    <mergeCell ref="I3:I4"/>
    <mergeCell ref="AK3:AK4"/>
  </mergeCells>
  <hyperlinks>
    <hyperlink ref="B1" location="'Spis treści'!A1" display="Spis treści"/>
  </hyperlinks>
  <pageMargins left="0.74803149606299213" right="0.74803149606299213" top="0.98425196850393704" bottom="0.98425196850393704" header="0.51181102362204722" footer="0.51181102362204722"/>
  <pageSetup paperSize="8" scale="57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47"/>
  <sheetViews>
    <sheetView workbookViewId="0">
      <pane xSplit="2" ySplit="4" topLeftCell="V5" activePane="bottomRight" state="frozenSplit"/>
      <selection pane="topRight" activeCell="C1" sqref="C1"/>
      <selection pane="bottomLeft" sqref="A1:Q55"/>
      <selection pane="bottomRight" activeCell="AF13" sqref="AF13"/>
    </sheetView>
  </sheetViews>
  <sheetFormatPr defaultColWidth="0" defaultRowHeight="15.75"/>
  <cols>
    <col min="1" max="1" width="2.5" customWidth="1"/>
    <col min="2" max="2" width="61" bestFit="1" customWidth="1"/>
    <col min="3" max="3" width="3.875" hidden="1" customWidth="1"/>
    <col min="4" max="7" width="14.125" customWidth="1"/>
    <col min="8" max="8" width="4.125" customWidth="1"/>
    <col min="9" max="12" width="14.125" customWidth="1"/>
    <col min="13" max="13" width="3.875" customWidth="1"/>
    <col min="14" max="17" width="14.125" customWidth="1"/>
    <col min="18" max="18" width="3.875" customWidth="1"/>
    <col min="19" max="22" width="14.125" customWidth="1"/>
    <col min="23" max="23" width="3.875" customWidth="1"/>
    <col min="24" max="27" width="14.125" customWidth="1"/>
    <col min="28" max="28" width="3.875" customWidth="1"/>
    <col min="29" max="32" width="14.125" customWidth="1"/>
    <col min="33" max="96" width="0" hidden="1" customWidth="1"/>
    <col min="97" max="16384" width="11" hidden="1"/>
  </cols>
  <sheetData>
    <row r="1" spans="1:32">
      <c r="A1" s="40"/>
      <c r="B1" s="144" t="s">
        <v>29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"/>
      <c r="AA1" s="4"/>
      <c r="AB1" s="4"/>
      <c r="AC1" s="4"/>
      <c r="AD1" s="4"/>
      <c r="AE1" s="4"/>
      <c r="AF1" s="4"/>
    </row>
    <row r="2" spans="1:32">
      <c r="A2" s="20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"/>
      <c r="AA2" s="4"/>
      <c r="AB2" s="4"/>
      <c r="AC2" s="4"/>
      <c r="AD2" s="4"/>
      <c r="AE2" s="4"/>
      <c r="AF2" s="4"/>
    </row>
    <row r="3" spans="1:32">
      <c r="A3" s="49"/>
      <c r="B3" s="44" t="s">
        <v>164</v>
      </c>
      <c r="C3" s="18"/>
      <c r="D3" s="50">
        <v>42094</v>
      </c>
      <c r="E3" s="50">
        <v>41455</v>
      </c>
      <c r="F3" s="50">
        <v>41547</v>
      </c>
      <c r="G3" s="51">
        <v>41639</v>
      </c>
      <c r="H3" s="214"/>
      <c r="I3" s="50">
        <v>42094</v>
      </c>
      <c r="J3" s="50">
        <v>41455</v>
      </c>
      <c r="K3" s="50">
        <v>41547</v>
      </c>
      <c r="L3" s="51">
        <v>41639</v>
      </c>
      <c r="M3" s="29"/>
      <c r="N3" s="50">
        <v>41729</v>
      </c>
      <c r="O3" s="50">
        <v>41820</v>
      </c>
      <c r="P3" s="50">
        <v>41912</v>
      </c>
      <c r="Q3" s="51">
        <v>42004</v>
      </c>
      <c r="R3" s="29"/>
      <c r="S3" s="50">
        <v>42094</v>
      </c>
      <c r="T3" s="50">
        <v>42185</v>
      </c>
      <c r="U3" s="50">
        <v>42277</v>
      </c>
      <c r="V3" s="51">
        <v>42369</v>
      </c>
      <c r="W3" s="29"/>
      <c r="X3" s="50">
        <v>42460</v>
      </c>
      <c r="Y3" s="50">
        <v>42551</v>
      </c>
      <c r="Z3" s="50">
        <v>42643</v>
      </c>
      <c r="AA3" s="195">
        <v>42369</v>
      </c>
      <c r="AB3" s="210"/>
      <c r="AC3" s="203">
        <v>42094</v>
      </c>
      <c r="AD3" s="50">
        <v>42551</v>
      </c>
      <c r="AE3" s="50">
        <v>42643</v>
      </c>
      <c r="AF3" s="195">
        <v>42369</v>
      </c>
    </row>
    <row r="4" spans="1:32" ht="16.5" thickBot="1">
      <c r="A4" s="4"/>
      <c r="B4" s="38" t="s">
        <v>2</v>
      </c>
      <c r="C4" s="29"/>
      <c r="D4" s="39">
        <v>2012</v>
      </c>
      <c r="E4" s="39">
        <v>2012</v>
      </c>
      <c r="F4" s="39">
        <v>2012</v>
      </c>
      <c r="G4" s="39">
        <v>2012</v>
      </c>
      <c r="H4" s="215"/>
      <c r="I4" s="39">
        <v>2013</v>
      </c>
      <c r="J4" s="39">
        <v>2013</v>
      </c>
      <c r="K4" s="39">
        <v>2013</v>
      </c>
      <c r="L4" s="39">
        <v>2013</v>
      </c>
      <c r="M4" s="29"/>
      <c r="N4" s="39">
        <v>2014</v>
      </c>
      <c r="O4" s="39">
        <v>2014</v>
      </c>
      <c r="P4" s="39">
        <v>2014</v>
      </c>
      <c r="Q4" s="39">
        <v>2014</v>
      </c>
      <c r="R4" s="29"/>
      <c r="S4" s="39">
        <v>2015</v>
      </c>
      <c r="T4" s="39">
        <v>2015</v>
      </c>
      <c r="U4" s="39">
        <v>2015</v>
      </c>
      <c r="V4" s="39">
        <v>2015</v>
      </c>
      <c r="W4" s="29"/>
      <c r="X4" s="192">
        <v>2016</v>
      </c>
      <c r="Y4" s="192">
        <v>2016</v>
      </c>
      <c r="Z4" s="192">
        <v>2016</v>
      </c>
      <c r="AA4" s="39">
        <v>2016</v>
      </c>
      <c r="AB4" s="212"/>
      <c r="AC4" s="192">
        <v>2017</v>
      </c>
      <c r="AD4" s="192">
        <v>2017</v>
      </c>
      <c r="AE4" s="192">
        <v>2017</v>
      </c>
      <c r="AF4" s="39">
        <v>2017</v>
      </c>
    </row>
    <row r="5" spans="1:32" ht="16.5" thickBot="1">
      <c r="A5" s="54"/>
      <c r="B5" s="56" t="s">
        <v>44</v>
      </c>
      <c r="C5" s="53"/>
      <c r="D5" s="53"/>
      <c r="E5" s="53"/>
      <c r="F5" s="53"/>
      <c r="G5" s="53"/>
      <c r="H5" s="53"/>
      <c r="I5" s="53"/>
      <c r="J5" s="52"/>
      <c r="K5" s="52"/>
      <c r="L5" s="52"/>
      <c r="M5" s="53"/>
      <c r="N5" s="52"/>
      <c r="O5" s="52"/>
      <c r="P5" s="52"/>
      <c r="Q5" s="52"/>
      <c r="R5" s="53"/>
      <c r="S5" s="52"/>
      <c r="T5" s="52"/>
      <c r="U5" s="52"/>
      <c r="V5" s="52"/>
      <c r="W5" s="53"/>
      <c r="X5" s="52"/>
      <c r="Y5" s="52"/>
      <c r="Z5" s="52"/>
      <c r="AA5" s="52"/>
      <c r="AB5" s="207"/>
      <c r="AC5" s="53"/>
      <c r="AD5" s="52"/>
      <c r="AE5" s="52"/>
      <c r="AF5" s="52"/>
    </row>
    <row r="6" spans="1:32">
      <c r="A6" s="4"/>
      <c r="B6" s="55" t="s">
        <v>45</v>
      </c>
      <c r="C6" s="6"/>
      <c r="D6" s="6"/>
      <c r="E6" s="6"/>
      <c r="F6" s="6"/>
      <c r="G6" s="6"/>
      <c r="H6" s="6"/>
      <c r="I6" s="34"/>
      <c r="J6" s="35"/>
      <c r="K6" s="35"/>
      <c r="L6" s="35"/>
      <c r="M6" s="78"/>
      <c r="N6" s="34"/>
      <c r="O6" s="34"/>
      <c r="P6" s="34"/>
      <c r="Q6" s="34"/>
      <c r="R6" s="78"/>
      <c r="S6" s="34"/>
      <c r="T6" s="34"/>
      <c r="U6" s="34"/>
      <c r="V6" s="34"/>
      <c r="W6" s="78"/>
      <c r="X6" s="34"/>
      <c r="Y6" s="34"/>
      <c r="Z6" s="34"/>
      <c r="AA6" s="34"/>
      <c r="AB6" s="208"/>
      <c r="AC6" s="6"/>
      <c r="AD6" s="34"/>
      <c r="AE6" s="34"/>
      <c r="AF6" s="34"/>
    </row>
    <row r="7" spans="1:32">
      <c r="A7" s="11"/>
      <c r="B7" s="26" t="s">
        <v>46</v>
      </c>
      <c r="C7" s="12"/>
      <c r="D7" s="71">
        <v>74998</v>
      </c>
      <c r="E7" s="71">
        <v>71962</v>
      </c>
      <c r="F7" s="71">
        <v>66821</v>
      </c>
      <c r="G7" s="71">
        <v>41223</v>
      </c>
      <c r="H7" s="71"/>
      <c r="I7" s="71">
        <v>40340</v>
      </c>
      <c r="J7" s="71">
        <v>38296</v>
      </c>
      <c r="K7" s="71">
        <v>37030</v>
      </c>
      <c r="L7" s="71">
        <v>15439</v>
      </c>
      <c r="M7" s="79"/>
      <c r="N7" s="71">
        <v>15045</v>
      </c>
      <c r="O7" s="71">
        <v>13322</v>
      </c>
      <c r="P7" s="71">
        <v>12709</v>
      </c>
      <c r="Q7" s="71">
        <v>12422</v>
      </c>
      <c r="R7" s="79"/>
      <c r="S7" s="71">
        <v>12432</v>
      </c>
      <c r="T7" s="71">
        <v>12749</v>
      </c>
      <c r="U7" s="71">
        <v>12575</v>
      </c>
      <c r="V7" s="71">
        <v>13329</v>
      </c>
      <c r="W7" s="79"/>
      <c r="X7" s="71">
        <v>13160</v>
      </c>
      <c r="Y7" s="71">
        <v>12970</v>
      </c>
      <c r="Z7" s="71">
        <v>13015</v>
      </c>
      <c r="AA7" s="105">
        <v>10315</v>
      </c>
      <c r="AB7" s="105"/>
      <c r="AC7" s="71">
        <v>9980</v>
      </c>
      <c r="AD7" s="71">
        <v>9546</v>
      </c>
      <c r="AE7" s="71">
        <v>9211</v>
      </c>
      <c r="AF7" s="105">
        <v>9131</v>
      </c>
    </row>
    <row r="8" spans="1:32">
      <c r="A8" s="11"/>
      <c r="B8" s="26" t="s">
        <v>47</v>
      </c>
      <c r="C8" s="12"/>
      <c r="D8" s="71">
        <v>9242</v>
      </c>
      <c r="E8" s="71">
        <v>9242</v>
      </c>
      <c r="F8" s="71">
        <v>8889</v>
      </c>
      <c r="G8" s="71">
        <v>9451</v>
      </c>
      <c r="H8" s="71"/>
      <c r="I8" s="71">
        <v>9451</v>
      </c>
      <c r="J8" s="71">
        <v>9451</v>
      </c>
      <c r="K8" s="71">
        <v>9451</v>
      </c>
      <c r="L8" s="71">
        <v>10441</v>
      </c>
      <c r="M8" s="79"/>
      <c r="N8" s="71">
        <v>10441</v>
      </c>
      <c r="O8" s="71">
        <v>10441</v>
      </c>
      <c r="P8" s="71">
        <v>10441</v>
      </c>
      <c r="Q8" s="71">
        <v>10037</v>
      </c>
      <c r="R8" s="79"/>
      <c r="S8" s="71">
        <v>10037</v>
      </c>
      <c r="T8" s="71">
        <v>10037</v>
      </c>
      <c r="U8" s="71">
        <v>10037</v>
      </c>
      <c r="V8" s="71">
        <v>11283</v>
      </c>
      <c r="W8" s="79"/>
      <c r="X8" s="71">
        <v>11283</v>
      </c>
      <c r="Y8" s="71">
        <v>11283</v>
      </c>
      <c r="Z8" s="71">
        <v>10313</v>
      </c>
      <c r="AA8" s="105">
        <v>13461</v>
      </c>
      <c r="AB8" s="105"/>
      <c r="AC8" s="71">
        <v>13461</v>
      </c>
      <c r="AD8" s="71">
        <v>13461</v>
      </c>
      <c r="AE8" s="71">
        <v>13461</v>
      </c>
      <c r="AF8" s="105">
        <v>13987</v>
      </c>
    </row>
    <row r="9" spans="1:32">
      <c r="A9" s="14"/>
      <c r="B9" s="26" t="s">
        <v>48</v>
      </c>
      <c r="C9" s="15"/>
      <c r="D9" s="71">
        <v>22213</v>
      </c>
      <c r="E9" s="71">
        <v>22213</v>
      </c>
      <c r="F9" s="71">
        <v>22213</v>
      </c>
      <c r="G9" s="71">
        <v>11114</v>
      </c>
      <c r="H9" s="71"/>
      <c r="I9" s="71">
        <v>11114</v>
      </c>
      <c r="J9" s="71">
        <v>11114</v>
      </c>
      <c r="K9" s="71">
        <v>11114</v>
      </c>
      <c r="L9" s="71">
        <v>11114</v>
      </c>
      <c r="M9" s="79"/>
      <c r="N9" s="71">
        <v>11114</v>
      </c>
      <c r="O9" s="71">
        <v>11114</v>
      </c>
      <c r="P9" s="71">
        <v>11114</v>
      </c>
      <c r="Q9" s="71">
        <v>11114</v>
      </c>
      <c r="R9" s="79"/>
      <c r="S9" s="71">
        <v>11114</v>
      </c>
      <c r="T9" s="71">
        <v>11114</v>
      </c>
      <c r="U9" s="71">
        <v>11114</v>
      </c>
      <c r="V9" s="71">
        <v>11114</v>
      </c>
      <c r="W9" s="79"/>
      <c r="X9" s="71">
        <v>11114</v>
      </c>
      <c r="Y9" s="71">
        <v>11114</v>
      </c>
      <c r="Z9" s="71">
        <v>11114</v>
      </c>
      <c r="AA9" s="105">
        <v>11114</v>
      </c>
      <c r="AB9" s="105"/>
      <c r="AC9" s="71">
        <v>11114</v>
      </c>
      <c r="AD9" s="71">
        <v>9172</v>
      </c>
      <c r="AE9" s="71">
        <v>9172</v>
      </c>
      <c r="AF9" s="105">
        <v>9172</v>
      </c>
    </row>
    <row r="10" spans="1:32">
      <c r="A10" s="11"/>
      <c r="B10" s="26" t="s">
        <v>49</v>
      </c>
      <c r="C10" s="12"/>
      <c r="D10" s="71">
        <v>1339</v>
      </c>
      <c r="E10" s="71">
        <v>1314</v>
      </c>
      <c r="F10" s="71">
        <v>3637</v>
      </c>
      <c r="G10" s="71">
        <v>3389</v>
      </c>
      <c r="H10" s="71"/>
      <c r="I10" s="71">
        <v>3292</v>
      </c>
      <c r="J10" s="71">
        <v>3201</v>
      </c>
      <c r="K10" s="71">
        <v>3116</v>
      </c>
      <c r="L10" s="71">
        <v>3026</v>
      </c>
      <c r="M10" s="79"/>
      <c r="N10" s="71">
        <v>2955</v>
      </c>
      <c r="O10" s="71">
        <v>2892</v>
      </c>
      <c r="P10" s="71">
        <v>2871</v>
      </c>
      <c r="Q10" s="71">
        <v>2850</v>
      </c>
      <c r="R10" s="79"/>
      <c r="S10" s="71">
        <v>2837</v>
      </c>
      <c r="T10" s="71">
        <v>2819</v>
      </c>
      <c r="U10" s="71">
        <v>2800</v>
      </c>
      <c r="V10" s="71">
        <v>2791</v>
      </c>
      <c r="W10" s="79"/>
      <c r="X10" s="71">
        <v>2777</v>
      </c>
      <c r="Y10" s="71">
        <v>2762</v>
      </c>
      <c r="Z10" s="71">
        <v>2746</v>
      </c>
      <c r="AA10" s="105">
        <v>2728</v>
      </c>
      <c r="AB10" s="105"/>
      <c r="AC10" s="71">
        <v>2728</v>
      </c>
      <c r="AD10" s="71">
        <v>2757</v>
      </c>
      <c r="AE10" s="71">
        <v>2756</v>
      </c>
      <c r="AF10" s="105">
        <v>2233</v>
      </c>
    </row>
    <row r="11" spans="1:32">
      <c r="A11" s="11"/>
      <c r="B11" s="26" t="s">
        <v>50</v>
      </c>
      <c r="C11" s="12"/>
      <c r="D11" s="71">
        <v>0</v>
      </c>
      <c r="E11" s="71">
        <v>0</v>
      </c>
      <c r="F11" s="71">
        <v>0</v>
      </c>
      <c r="G11" s="71">
        <v>0</v>
      </c>
      <c r="H11" s="71"/>
      <c r="I11" s="71">
        <v>0</v>
      </c>
      <c r="J11" s="71">
        <v>0</v>
      </c>
      <c r="K11" s="71">
        <v>0</v>
      </c>
      <c r="L11" s="71">
        <v>0</v>
      </c>
      <c r="M11" s="79"/>
      <c r="N11" s="71">
        <v>0</v>
      </c>
      <c r="O11" s="71">
        <v>0</v>
      </c>
      <c r="P11" s="71">
        <v>0</v>
      </c>
      <c r="Q11" s="71">
        <v>0</v>
      </c>
      <c r="R11" s="79"/>
      <c r="S11" s="71">
        <v>0</v>
      </c>
      <c r="T11" s="71">
        <v>0</v>
      </c>
      <c r="U11" s="71">
        <v>0</v>
      </c>
      <c r="V11" s="71">
        <v>0</v>
      </c>
      <c r="W11" s="79"/>
      <c r="X11" s="71">
        <v>0</v>
      </c>
      <c r="Y11" s="71">
        <v>0</v>
      </c>
      <c r="Z11" s="71">
        <v>0</v>
      </c>
      <c r="AA11" s="105">
        <v>0</v>
      </c>
      <c r="AB11" s="105"/>
      <c r="AC11" s="71">
        <v>0</v>
      </c>
      <c r="AD11" s="71">
        <v>0</v>
      </c>
      <c r="AE11" s="71">
        <v>0</v>
      </c>
      <c r="AF11" s="105">
        <v>0</v>
      </c>
    </row>
    <row r="12" spans="1:32">
      <c r="A12" s="11"/>
      <c r="B12" s="26" t="s">
        <v>173</v>
      </c>
      <c r="C12" s="12"/>
      <c r="D12" s="71">
        <v>0</v>
      </c>
      <c r="E12" s="71">
        <v>0</v>
      </c>
      <c r="F12" s="71">
        <v>0</v>
      </c>
      <c r="G12" s="71">
        <v>0</v>
      </c>
      <c r="H12" s="71"/>
      <c r="I12" s="71">
        <v>0</v>
      </c>
      <c r="J12" s="71">
        <v>0</v>
      </c>
      <c r="K12" s="71">
        <v>0</v>
      </c>
      <c r="L12" s="71">
        <v>0</v>
      </c>
      <c r="M12" s="79"/>
      <c r="N12" s="71">
        <v>0</v>
      </c>
      <c r="O12" s="71">
        <v>0</v>
      </c>
      <c r="P12" s="71">
        <v>0</v>
      </c>
      <c r="Q12" s="71">
        <v>0</v>
      </c>
      <c r="R12" s="79"/>
      <c r="S12" s="71">
        <v>0</v>
      </c>
      <c r="T12" s="71">
        <v>0</v>
      </c>
      <c r="U12" s="71">
        <v>0</v>
      </c>
      <c r="V12" s="71">
        <v>4890</v>
      </c>
      <c r="W12" s="79"/>
      <c r="X12" s="71">
        <v>4890</v>
      </c>
      <c r="Y12" s="71">
        <v>4890</v>
      </c>
      <c r="Z12" s="71">
        <v>4890</v>
      </c>
      <c r="AA12" s="105">
        <v>4890</v>
      </c>
      <c r="AB12" s="105"/>
      <c r="AC12" s="71">
        <v>4890</v>
      </c>
      <c r="AD12" s="71">
        <v>3520</v>
      </c>
      <c r="AE12" s="71">
        <v>3520</v>
      </c>
      <c r="AF12" s="105">
        <v>0</v>
      </c>
    </row>
    <row r="13" spans="1:32">
      <c r="A13" s="11"/>
      <c r="B13" s="26" t="s">
        <v>174</v>
      </c>
      <c r="C13" s="12"/>
      <c r="D13" s="71">
        <v>0</v>
      </c>
      <c r="E13" s="71">
        <v>0</v>
      </c>
      <c r="F13" s="71">
        <v>0</v>
      </c>
      <c r="G13" s="71">
        <v>0</v>
      </c>
      <c r="H13" s="71"/>
      <c r="I13" s="71">
        <v>0</v>
      </c>
      <c r="J13" s="71">
        <v>0</v>
      </c>
      <c r="K13" s="71">
        <v>0</v>
      </c>
      <c r="L13" s="71">
        <v>0</v>
      </c>
      <c r="M13" s="79"/>
      <c r="N13" s="71">
        <v>0</v>
      </c>
      <c r="O13" s="71">
        <v>0</v>
      </c>
      <c r="P13" s="71">
        <v>0</v>
      </c>
      <c r="Q13" s="71">
        <v>0</v>
      </c>
      <c r="R13" s="79"/>
      <c r="S13" s="71">
        <v>0</v>
      </c>
      <c r="T13" s="71">
        <v>0</v>
      </c>
      <c r="U13" s="71">
        <v>0</v>
      </c>
      <c r="V13" s="71">
        <v>418</v>
      </c>
      <c r="W13" s="79"/>
      <c r="X13" s="71">
        <v>418</v>
      </c>
      <c r="Y13" s="71">
        <v>479</v>
      </c>
      <c r="Z13" s="71">
        <v>432</v>
      </c>
      <c r="AA13" s="105">
        <v>438</v>
      </c>
      <c r="AB13" s="105"/>
      <c r="AC13" s="71">
        <v>613</v>
      </c>
      <c r="AD13" s="71">
        <v>613</v>
      </c>
      <c r="AE13" s="71">
        <v>612</v>
      </c>
      <c r="AF13" s="105">
        <v>621</v>
      </c>
    </row>
    <row r="14" spans="1:32">
      <c r="A14" s="14"/>
      <c r="B14" s="26" t="s">
        <v>51</v>
      </c>
      <c r="C14" s="12"/>
      <c r="D14" s="71">
        <v>1232</v>
      </c>
      <c r="E14" s="71">
        <v>1232</v>
      </c>
      <c r="F14" s="71">
        <v>1232</v>
      </c>
      <c r="G14" s="71">
        <v>1232</v>
      </c>
      <c r="H14" s="71"/>
      <c r="I14" s="71">
        <v>1232</v>
      </c>
      <c r="J14" s="71">
        <v>1232</v>
      </c>
      <c r="K14" s="71">
        <v>1232</v>
      </c>
      <c r="L14" s="71">
        <v>1232</v>
      </c>
      <c r="M14" s="79"/>
      <c r="N14" s="71">
        <v>1232</v>
      </c>
      <c r="O14" s="71">
        <v>1232</v>
      </c>
      <c r="P14" s="71">
        <v>1232</v>
      </c>
      <c r="Q14" s="71">
        <v>0</v>
      </c>
      <c r="R14" s="79"/>
      <c r="S14" s="71">
        <v>0</v>
      </c>
      <c r="T14" s="71">
        <v>0</v>
      </c>
      <c r="U14" s="71">
        <v>0</v>
      </c>
      <c r="V14" s="71">
        <v>0</v>
      </c>
      <c r="W14" s="79"/>
      <c r="X14" s="71">
        <v>0</v>
      </c>
      <c r="Y14" s="71">
        <v>0</v>
      </c>
      <c r="Z14" s="71">
        <v>0</v>
      </c>
      <c r="AA14" s="105">
        <v>0</v>
      </c>
      <c r="AB14" s="105"/>
      <c r="AC14" s="71">
        <v>0</v>
      </c>
      <c r="AD14" s="71">
        <v>0</v>
      </c>
      <c r="AE14" s="71">
        <v>0</v>
      </c>
      <c r="AF14" s="105">
        <v>0</v>
      </c>
    </row>
    <row r="15" spans="1:32">
      <c r="A15" s="11"/>
      <c r="B15" s="26" t="s">
        <v>52</v>
      </c>
      <c r="C15" s="12"/>
      <c r="D15" s="71">
        <v>9377</v>
      </c>
      <c r="E15" s="71">
        <v>9712</v>
      </c>
      <c r="F15" s="71">
        <v>9316</v>
      </c>
      <c r="G15" s="71">
        <v>11138</v>
      </c>
      <c r="H15" s="71"/>
      <c r="I15" s="71">
        <v>11711</v>
      </c>
      <c r="J15" s="71">
        <v>12812</v>
      </c>
      <c r="K15" s="71">
        <v>13096</v>
      </c>
      <c r="L15" s="71">
        <v>10354</v>
      </c>
      <c r="M15" s="79"/>
      <c r="N15" s="71">
        <v>8850</v>
      </c>
      <c r="O15" s="71">
        <v>8517</v>
      </c>
      <c r="P15" s="71">
        <v>9076</v>
      </c>
      <c r="Q15" s="71">
        <v>10205</v>
      </c>
      <c r="R15" s="79"/>
      <c r="S15" s="71">
        <v>10485</v>
      </c>
      <c r="T15" s="71">
        <v>10708</v>
      </c>
      <c r="U15" s="71">
        <v>12502</v>
      </c>
      <c r="V15" s="71">
        <v>13082</v>
      </c>
      <c r="W15" s="79"/>
      <c r="X15" s="71">
        <v>12127</v>
      </c>
      <c r="Y15" s="71">
        <v>11017</v>
      </c>
      <c r="Z15" s="71">
        <v>11879</v>
      </c>
      <c r="AA15" s="105">
        <v>8242</v>
      </c>
      <c r="AB15" s="105"/>
      <c r="AC15" s="71">
        <v>9808</v>
      </c>
      <c r="AD15" s="71">
        <v>12365</v>
      </c>
      <c r="AE15" s="71">
        <v>13022</v>
      </c>
      <c r="AF15" s="105">
        <v>10543</v>
      </c>
    </row>
    <row r="16" spans="1:32" ht="16.5" thickBot="1">
      <c r="A16" s="14"/>
      <c r="B16" s="25" t="s">
        <v>53</v>
      </c>
      <c r="C16" s="15"/>
      <c r="D16" s="85">
        <v>118401</v>
      </c>
      <c r="E16" s="85">
        <v>115675</v>
      </c>
      <c r="F16" s="85">
        <v>112108</v>
      </c>
      <c r="G16" s="85">
        <v>77547</v>
      </c>
      <c r="H16" s="85"/>
      <c r="I16" s="85">
        <v>77140</v>
      </c>
      <c r="J16" s="85">
        <v>76106</v>
      </c>
      <c r="K16" s="85">
        <v>75039</v>
      </c>
      <c r="L16" s="85">
        <v>51606</v>
      </c>
      <c r="M16" s="86"/>
      <c r="N16" s="85">
        <v>49637</v>
      </c>
      <c r="O16" s="85">
        <v>47518</v>
      </c>
      <c r="P16" s="85">
        <v>47443</v>
      </c>
      <c r="Q16" s="85">
        <v>46628</v>
      </c>
      <c r="R16" s="86"/>
      <c r="S16" s="85">
        <v>46905</v>
      </c>
      <c r="T16" s="85">
        <v>47427</v>
      </c>
      <c r="U16" s="85">
        <v>49028</v>
      </c>
      <c r="V16" s="85">
        <v>56907</v>
      </c>
      <c r="W16" s="86"/>
      <c r="X16" s="85">
        <v>55769</v>
      </c>
      <c r="Y16" s="85">
        <v>54515</v>
      </c>
      <c r="Z16" s="85">
        <v>54389</v>
      </c>
      <c r="AA16" s="196">
        <v>51188</v>
      </c>
      <c r="AB16" s="196"/>
      <c r="AC16" s="85">
        <f>SUM(AC7:AC15)</f>
        <v>52594</v>
      </c>
      <c r="AD16" s="85">
        <v>51434</v>
      </c>
      <c r="AE16" s="85">
        <v>51754</v>
      </c>
      <c r="AF16" s="196">
        <v>45687</v>
      </c>
    </row>
    <row r="17" spans="1:32">
      <c r="A17" s="4"/>
      <c r="B17" s="55" t="s">
        <v>54</v>
      </c>
      <c r="C17" s="6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97"/>
      <c r="AB17" s="197"/>
      <c r="AC17" s="160"/>
      <c r="AD17" s="160"/>
      <c r="AE17" s="160"/>
      <c r="AF17" s="197"/>
    </row>
    <row r="18" spans="1:32">
      <c r="A18" s="14"/>
      <c r="B18" s="26" t="s">
        <v>55</v>
      </c>
      <c r="C18" s="15"/>
      <c r="D18" s="71">
        <v>11916</v>
      </c>
      <c r="E18" s="71">
        <v>12362</v>
      </c>
      <c r="F18" s="71">
        <v>12937</v>
      </c>
      <c r="G18" s="71">
        <v>9118</v>
      </c>
      <c r="H18" s="71"/>
      <c r="I18" s="71">
        <v>8597</v>
      </c>
      <c r="J18" s="71">
        <v>6725</v>
      </c>
      <c r="K18" s="71">
        <v>5834</v>
      </c>
      <c r="L18" s="71">
        <v>5164</v>
      </c>
      <c r="M18" s="79"/>
      <c r="N18" s="71">
        <v>3058</v>
      </c>
      <c r="O18" s="71">
        <v>1795</v>
      </c>
      <c r="P18" s="71">
        <v>1412</v>
      </c>
      <c r="Q18" s="71">
        <v>740</v>
      </c>
      <c r="R18" s="79"/>
      <c r="S18" s="71">
        <v>870</v>
      </c>
      <c r="T18" s="71">
        <v>866</v>
      </c>
      <c r="U18" s="71">
        <v>647</v>
      </c>
      <c r="V18" s="71">
        <v>562</v>
      </c>
      <c r="W18" s="79"/>
      <c r="X18" s="71">
        <v>453</v>
      </c>
      <c r="Y18" s="71">
        <v>634</v>
      </c>
      <c r="Z18" s="71">
        <v>877</v>
      </c>
      <c r="AA18" s="105">
        <v>854</v>
      </c>
      <c r="AB18" s="105"/>
      <c r="AC18" s="71">
        <v>755</v>
      </c>
      <c r="AD18" s="71">
        <v>629</v>
      </c>
      <c r="AE18" s="71">
        <v>770</v>
      </c>
      <c r="AF18" s="105">
        <v>787</v>
      </c>
    </row>
    <row r="19" spans="1:32">
      <c r="A19" s="11"/>
      <c r="B19" s="26" t="s">
        <v>56</v>
      </c>
      <c r="C19" s="12"/>
      <c r="D19" s="71">
        <v>98753</v>
      </c>
      <c r="E19" s="71">
        <v>114901</v>
      </c>
      <c r="F19" s="71">
        <v>104749</v>
      </c>
      <c r="G19" s="71">
        <v>98831</v>
      </c>
      <c r="H19" s="71"/>
      <c r="I19" s="71">
        <v>94759</v>
      </c>
      <c r="J19" s="71">
        <v>100682</v>
      </c>
      <c r="K19" s="71">
        <v>106774</v>
      </c>
      <c r="L19" s="71">
        <v>101110</v>
      </c>
      <c r="M19" s="79"/>
      <c r="N19" s="71">
        <v>107874</v>
      </c>
      <c r="O19" s="71">
        <v>89677</v>
      </c>
      <c r="P19" s="71">
        <v>82837</v>
      </c>
      <c r="Q19" s="71">
        <v>84227</v>
      </c>
      <c r="R19" s="79"/>
      <c r="S19" s="71">
        <v>85799</v>
      </c>
      <c r="T19" s="71">
        <v>86768</v>
      </c>
      <c r="U19" s="71">
        <v>84365</v>
      </c>
      <c r="V19" s="71">
        <v>75091</v>
      </c>
      <c r="W19" s="79"/>
      <c r="X19" s="71">
        <v>75645</v>
      </c>
      <c r="Y19" s="71">
        <v>80855</v>
      </c>
      <c r="Z19" s="71">
        <v>83269</v>
      </c>
      <c r="AA19" s="105">
        <v>95251</v>
      </c>
      <c r="AB19" s="105"/>
      <c r="AC19" s="71">
        <v>71990</v>
      </c>
      <c r="AD19" s="71">
        <v>76852</v>
      </c>
      <c r="AE19" s="71">
        <v>81677</v>
      </c>
      <c r="AF19" s="105">
        <v>84460</v>
      </c>
    </row>
    <row r="20" spans="1:32">
      <c r="A20" s="11"/>
      <c r="B20" s="26" t="s">
        <v>57</v>
      </c>
      <c r="C20" s="12"/>
      <c r="D20" s="71">
        <v>18088</v>
      </c>
      <c r="E20" s="71">
        <v>20025</v>
      </c>
      <c r="F20" s="71">
        <v>20984</v>
      </c>
      <c r="G20" s="71">
        <v>16082</v>
      </c>
      <c r="H20" s="71"/>
      <c r="I20" s="71">
        <v>21512</v>
      </c>
      <c r="J20" s="71">
        <v>24370</v>
      </c>
      <c r="K20" s="71">
        <v>28957</v>
      </c>
      <c r="L20" s="71">
        <v>22358</v>
      </c>
      <c r="M20" s="79"/>
      <c r="N20" s="71">
        <v>14759</v>
      </c>
      <c r="O20" s="71">
        <v>12634</v>
      </c>
      <c r="P20" s="71">
        <v>14464</v>
      </c>
      <c r="Q20" s="71">
        <v>12557</v>
      </c>
      <c r="R20" s="79"/>
      <c r="S20" s="71">
        <v>14881</v>
      </c>
      <c r="T20" s="71">
        <v>11361</v>
      </c>
      <c r="U20" s="71">
        <v>17882</v>
      </c>
      <c r="V20" s="71">
        <v>20889</v>
      </c>
      <c r="W20" s="79"/>
      <c r="X20" s="71">
        <v>16889</v>
      </c>
      <c r="Y20" s="71">
        <v>13553</v>
      </c>
      <c r="Z20" s="71">
        <v>19182</v>
      </c>
      <c r="AA20" s="105">
        <v>15228</v>
      </c>
      <c r="AB20" s="105"/>
      <c r="AC20" s="71">
        <v>28077</v>
      </c>
      <c r="AD20" s="71">
        <v>28323</v>
      </c>
      <c r="AE20" s="71">
        <v>29279</v>
      </c>
      <c r="AF20" s="105">
        <v>15939</v>
      </c>
    </row>
    <row r="21" spans="1:32" ht="28.5">
      <c r="A21" s="14"/>
      <c r="B21" s="26" t="s">
        <v>58</v>
      </c>
      <c r="C21" s="15"/>
      <c r="D21" s="71">
        <v>0</v>
      </c>
      <c r="E21" s="71">
        <v>0</v>
      </c>
      <c r="F21" s="71">
        <v>0</v>
      </c>
      <c r="G21" s="71">
        <v>0</v>
      </c>
      <c r="H21" s="71"/>
      <c r="I21" s="71">
        <v>0</v>
      </c>
      <c r="J21" s="71">
        <v>0</v>
      </c>
      <c r="K21" s="71">
        <v>0</v>
      </c>
      <c r="L21" s="71">
        <v>0</v>
      </c>
      <c r="M21" s="79"/>
      <c r="N21" s="71">
        <v>0</v>
      </c>
      <c r="O21" s="71">
        <v>0</v>
      </c>
      <c r="P21" s="71">
        <v>0</v>
      </c>
      <c r="Q21" s="71">
        <v>0</v>
      </c>
      <c r="R21" s="79"/>
      <c r="S21" s="71">
        <v>0</v>
      </c>
      <c r="T21" s="71">
        <v>0</v>
      </c>
      <c r="U21" s="71">
        <v>0</v>
      </c>
      <c r="V21" s="71">
        <v>0</v>
      </c>
      <c r="W21" s="79"/>
      <c r="X21" s="71">
        <v>0</v>
      </c>
      <c r="Y21" s="71">
        <v>0</v>
      </c>
      <c r="Z21" s="71">
        <v>0</v>
      </c>
      <c r="AA21" s="105">
        <v>0</v>
      </c>
      <c r="AB21" s="105"/>
      <c r="AC21" s="71">
        <v>0</v>
      </c>
      <c r="AD21" s="71">
        <v>0</v>
      </c>
      <c r="AE21" s="71">
        <v>0</v>
      </c>
      <c r="AF21" s="105">
        <v>0</v>
      </c>
    </row>
    <row r="22" spans="1:32">
      <c r="A22" s="11"/>
      <c r="B22" s="26" t="s">
        <v>59</v>
      </c>
      <c r="C22" s="12"/>
      <c r="D22" s="71">
        <v>280</v>
      </c>
      <c r="E22" s="71">
        <v>248</v>
      </c>
      <c r="F22" s="71">
        <v>290</v>
      </c>
      <c r="G22" s="71">
        <v>290</v>
      </c>
      <c r="H22" s="71"/>
      <c r="I22" s="71">
        <v>0</v>
      </c>
      <c r="J22" s="71">
        <v>0</v>
      </c>
      <c r="K22" s="71">
        <v>0</v>
      </c>
      <c r="L22" s="71">
        <v>0</v>
      </c>
      <c r="M22" s="79"/>
      <c r="N22" s="71">
        <v>0</v>
      </c>
      <c r="O22" s="71">
        <v>0</v>
      </c>
      <c r="P22" s="71">
        <v>0</v>
      </c>
      <c r="Q22" s="71">
        <v>0</v>
      </c>
      <c r="R22" s="79"/>
      <c r="S22" s="71">
        <v>0</v>
      </c>
      <c r="T22" s="71">
        <v>0</v>
      </c>
      <c r="U22" s="71">
        <v>0</v>
      </c>
      <c r="V22" s="71">
        <v>0</v>
      </c>
      <c r="W22" s="79"/>
      <c r="X22" s="71">
        <v>0</v>
      </c>
      <c r="Y22" s="71">
        <v>0</v>
      </c>
      <c r="Z22" s="71">
        <v>0</v>
      </c>
      <c r="AA22" s="105">
        <v>0</v>
      </c>
      <c r="AB22" s="105"/>
      <c r="AC22" s="71">
        <v>0</v>
      </c>
      <c r="AD22" s="71">
        <v>0</v>
      </c>
      <c r="AE22" s="71">
        <v>0</v>
      </c>
      <c r="AF22" s="105">
        <v>0</v>
      </c>
    </row>
    <row r="23" spans="1:32">
      <c r="A23" s="14"/>
      <c r="B23" s="26" t="s">
        <v>60</v>
      </c>
      <c r="C23" s="15"/>
      <c r="D23" s="71">
        <v>10</v>
      </c>
      <c r="E23" s="71">
        <v>9</v>
      </c>
      <c r="F23" s="71">
        <v>3335</v>
      </c>
      <c r="G23" s="71">
        <v>0</v>
      </c>
      <c r="H23" s="71"/>
      <c r="I23" s="71">
        <v>0</v>
      </c>
      <c r="J23" s="71">
        <v>0</v>
      </c>
      <c r="K23" s="71">
        <v>-44</v>
      </c>
      <c r="L23" s="71">
        <v>1347</v>
      </c>
      <c r="M23" s="79"/>
      <c r="N23" s="71">
        <v>1360</v>
      </c>
      <c r="O23" s="71">
        <v>1371</v>
      </c>
      <c r="P23" s="71">
        <v>1383</v>
      </c>
      <c r="Q23" s="71">
        <v>3107</v>
      </c>
      <c r="R23" s="79"/>
      <c r="S23" s="71">
        <v>3134</v>
      </c>
      <c r="T23" s="71">
        <v>2861</v>
      </c>
      <c r="U23" s="71">
        <v>2662</v>
      </c>
      <c r="V23" s="71">
        <v>2676</v>
      </c>
      <c r="W23" s="79"/>
      <c r="X23" s="71">
        <v>2691</v>
      </c>
      <c r="Y23" s="71">
        <v>2748</v>
      </c>
      <c r="Z23" s="71">
        <v>2808</v>
      </c>
      <c r="AA23" s="105">
        <v>2814</v>
      </c>
      <c r="AB23" s="105"/>
      <c r="AC23" s="71">
        <v>2891</v>
      </c>
      <c r="AD23" s="71">
        <v>1295</v>
      </c>
      <c r="AE23" s="71">
        <v>1231</v>
      </c>
      <c r="AF23" s="105">
        <v>4805</v>
      </c>
    </row>
    <row r="24" spans="1:32">
      <c r="A24" s="4"/>
      <c r="B24" s="26" t="s">
        <v>61</v>
      </c>
      <c r="C24" s="6"/>
      <c r="D24" s="71">
        <v>2260</v>
      </c>
      <c r="E24" s="71">
        <v>1509</v>
      </c>
      <c r="F24" s="71">
        <v>1436</v>
      </c>
      <c r="G24" s="71">
        <v>1074</v>
      </c>
      <c r="H24" s="71"/>
      <c r="I24" s="71">
        <v>1887</v>
      </c>
      <c r="J24" s="71">
        <v>1279</v>
      </c>
      <c r="K24" s="71">
        <v>1375</v>
      </c>
      <c r="L24" s="71">
        <v>998</v>
      </c>
      <c r="M24" s="79"/>
      <c r="N24" s="71">
        <v>1001</v>
      </c>
      <c r="O24" s="71">
        <v>1551</v>
      </c>
      <c r="P24" s="71">
        <v>1040</v>
      </c>
      <c r="Q24" s="71">
        <v>1015</v>
      </c>
      <c r="R24" s="79"/>
      <c r="S24" s="71">
        <v>1380</v>
      </c>
      <c r="T24" s="71">
        <v>1363</v>
      </c>
      <c r="U24" s="71">
        <v>1162</v>
      </c>
      <c r="V24" s="71">
        <v>717</v>
      </c>
      <c r="W24" s="79"/>
      <c r="X24" s="71">
        <v>1277</v>
      </c>
      <c r="Y24" s="71">
        <v>1058</v>
      </c>
      <c r="Z24" s="71">
        <v>1893</v>
      </c>
      <c r="AA24" s="105">
        <v>1246</v>
      </c>
      <c r="AB24" s="105"/>
      <c r="AC24" s="71">
        <v>1605</v>
      </c>
      <c r="AD24" s="71">
        <v>1525</v>
      </c>
      <c r="AE24" s="71">
        <v>1540</v>
      </c>
      <c r="AF24" s="105">
        <v>1414</v>
      </c>
    </row>
    <row r="25" spans="1:32">
      <c r="A25" s="11"/>
      <c r="B25" s="26" t="s">
        <v>62</v>
      </c>
      <c r="C25" s="12"/>
      <c r="D25" s="71">
        <v>5518</v>
      </c>
      <c r="E25" s="71">
        <v>3284</v>
      </c>
      <c r="F25" s="71">
        <v>1428</v>
      </c>
      <c r="G25" s="71">
        <v>1173</v>
      </c>
      <c r="H25" s="71"/>
      <c r="I25" s="71">
        <v>292</v>
      </c>
      <c r="J25" s="71">
        <v>1510</v>
      </c>
      <c r="K25" s="71">
        <v>3437</v>
      </c>
      <c r="L25" s="71">
        <v>2674</v>
      </c>
      <c r="M25" s="79"/>
      <c r="N25" s="71">
        <v>3654</v>
      </c>
      <c r="O25" s="71">
        <v>7139</v>
      </c>
      <c r="P25" s="71">
        <v>5746</v>
      </c>
      <c r="Q25" s="71">
        <v>11927</v>
      </c>
      <c r="R25" s="79"/>
      <c r="S25" s="71">
        <v>3390</v>
      </c>
      <c r="T25" s="71">
        <v>3659</v>
      </c>
      <c r="U25" s="71">
        <v>3733</v>
      </c>
      <c r="V25" s="71">
        <v>8670</v>
      </c>
      <c r="W25" s="79"/>
      <c r="X25" s="71">
        <v>11189</v>
      </c>
      <c r="Y25" s="71">
        <v>5004</v>
      </c>
      <c r="Z25" s="71">
        <v>5684</v>
      </c>
      <c r="AA25" s="105">
        <v>5241</v>
      </c>
      <c r="AB25" s="105"/>
      <c r="AC25" s="71">
        <v>2579</v>
      </c>
      <c r="AD25" s="71">
        <v>3619</v>
      </c>
      <c r="AE25" s="71">
        <v>2583</v>
      </c>
      <c r="AF25" s="105">
        <v>4332</v>
      </c>
    </row>
    <row r="26" spans="1:32">
      <c r="A26" s="14"/>
      <c r="B26" s="26" t="s">
        <v>63</v>
      </c>
      <c r="C26" s="15"/>
      <c r="D26" s="71">
        <v>0</v>
      </c>
      <c r="E26" s="71">
        <v>0</v>
      </c>
      <c r="F26" s="71">
        <v>0</v>
      </c>
      <c r="G26" s="71">
        <v>22430</v>
      </c>
      <c r="H26" s="71"/>
      <c r="I26" s="71">
        <v>21552</v>
      </c>
      <c r="J26" s="71">
        <v>0</v>
      </c>
      <c r="K26" s="71">
        <v>0</v>
      </c>
      <c r="L26" s="71">
        <v>13154</v>
      </c>
      <c r="M26" s="79"/>
      <c r="N26" s="71">
        <v>651</v>
      </c>
      <c r="O26" s="71">
        <v>1630</v>
      </c>
      <c r="P26" s="71">
        <v>0</v>
      </c>
      <c r="Q26" s="71">
        <v>0</v>
      </c>
      <c r="R26" s="79"/>
      <c r="S26" s="71">
        <v>0</v>
      </c>
      <c r="T26" s="71">
        <v>0</v>
      </c>
      <c r="U26" s="71">
        <v>0</v>
      </c>
      <c r="V26" s="71">
        <v>0</v>
      </c>
      <c r="W26" s="79"/>
      <c r="X26" s="71">
        <v>0</v>
      </c>
      <c r="Y26" s="71">
        <v>0</v>
      </c>
      <c r="Z26" s="71">
        <v>0</v>
      </c>
      <c r="AA26" s="105">
        <v>0</v>
      </c>
      <c r="AB26" s="105"/>
      <c r="AC26" s="71">
        <v>0</v>
      </c>
      <c r="AD26" s="71">
        <v>0</v>
      </c>
      <c r="AE26" s="71">
        <v>0</v>
      </c>
      <c r="AF26" s="105">
        <v>0</v>
      </c>
    </row>
    <row r="27" spans="1:32">
      <c r="A27" s="14"/>
      <c r="B27" s="25" t="s">
        <v>64</v>
      </c>
      <c r="C27" s="15"/>
      <c r="D27" s="85">
        <v>136825</v>
      </c>
      <c r="E27" s="85">
        <v>152338</v>
      </c>
      <c r="F27" s="85">
        <v>145159</v>
      </c>
      <c r="G27" s="85">
        <v>148998</v>
      </c>
      <c r="H27" s="85"/>
      <c r="I27" s="85">
        <v>148599</v>
      </c>
      <c r="J27" s="85">
        <v>134566</v>
      </c>
      <c r="K27" s="85">
        <v>146333</v>
      </c>
      <c r="L27" s="85">
        <v>146805</v>
      </c>
      <c r="M27" s="86"/>
      <c r="N27" s="85">
        <v>132347</v>
      </c>
      <c r="O27" s="85">
        <v>115797</v>
      </c>
      <c r="P27" s="85">
        <v>106882</v>
      </c>
      <c r="Q27" s="85">
        <v>113573</v>
      </c>
      <c r="R27" s="86"/>
      <c r="S27" s="85">
        <v>109454</v>
      </c>
      <c r="T27" s="85">
        <v>106878</v>
      </c>
      <c r="U27" s="85">
        <v>110451</v>
      </c>
      <c r="V27" s="85">
        <v>108605</v>
      </c>
      <c r="W27" s="86"/>
      <c r="X27" s="85">
        <v>108144</v>
      </c>
      <c r="Y27" s="85">
        <v>103852</v>
      </c>
      <c r="Z27" s="85">
        <v>113713</v>
      </c>
      <c r="AA27" s="196">
        <v>120634</v>
      </c>
      <c r="AB27" s="196"/>
      <c r="AC27" s="85">
        <f>SUM(AC18:AC26)</f>
        <v>107897</v>
      </c>
      <c r="AD27" s="85">
        <v>112243</v>
      </c>
      <c r="AE27" s="85">
        <v>117080</v>
      </c>
      <c r="AF27" s="196">
        <v>111737</v>
      </c>
    </row>
    <row r="28" spans="1:32">
      <c r="A28" s="61"/>
      <c r="B28" s="62" t="s">
        <v>65</v>
      </c>
      <c r="C28" s="63"/>
      <c r="D28" s="83">
        <v>255226</v>
      </c>
      <c r="E28" s="83">
        <v>268013</v>
      </c>
      <c r="F28" s="83">
        <v>257267</v>
      </c>
      <c r="G28" s="83">
        <v>226545</v>
      </c>
      <c r="H28" s="83"/>
      <c r="I28" s="83">
        <v>225739</v>
      </c>
      <c r="J28" s="83">
        <v>210672</v>
      </c>
      <c r="K28" s="83">
        <v>221372</v>
      </c>
      <c r="L28" s="83">
        <v>198411</v>
      </c>
      <c r="M28" s="84"/>
      <c r="N28" s="83">
        <v>181994</v>
      </c>
      <c r="O28" s="83">
        <v>163315</v>
      </c>
      <c r="P28" s="83">
        <v>154325</v>
      </c>
      <c r="Q28" s="83">
        <v>160201</v>
      </c>
      <c r="R28" s="84"/>
      <c r="S28" s="83">
        <v>156359</v>
      </c>
      <c r="T28" s="83">
        <v>154305</v>
      </c>
      <c r="U28" s="83">
        <v>159479</v>
      </c>
      <c r="V28" s="83">
        <v>165512</v>
      </c>
      <c r="W28" s="84"/>
      <c r="X28" s="83">
        <v>163913</v>
      </c>
      <c r="Y28" s="83">
        <v>158367</v>
      </c>
      <c r="Z28" s="83">
        <v>168102</v>
      </c>
      <c r="AA28" s="198">
        <v>171822</v>
      </c>
      <c r="AB28" s="198"/>
      <c r="AC28" s="83">
        <f>AC16+AC27</f>
        <v>160491</v>
      </c>
      <c r="AD28" s="83">
        <v>163677</v>
      </c>
      <c r="AE28" s="83">
        <v>168834</v>
      </c>
      <c r="AF28" s="198">
        <v>157424</v>
      </c>
    </row>
    <row r="29" spans="1:32" ht="16.5" thickBot="1">
      <c r="A29" s="59"/>
      <c r="B29" s="60"/>
      <c r="C29" s="12"/>
      <c r="D29" s="75"/>
      <c r="E29" s="75"/>
      <c r="F29" s="75"/>
      <c r="G29" s="75"/>
      <c r="H29" s="75"/>
      <c r="I29" s="75"/>
      <c r="J29" s="76"/>
      <c r="K29" s="76"/>
      <c r="L29" s="76"/>
      <c r="M29" s="80"/>
      <c r="N29" s="77"/>
      <c r="O29" s="77"/>
      <c r="P29" s="77"/>
      <c r="Q29" s="77"/>
      <c r="R29" s="80"/>
      <c r="S29" s="77"/>
      <c r="T29" s="77"/>
      <c r="U29" s="161"/>
      <c r="V29" s="77"/>
      <c r="W29" s="80"/>
      <c r="X29" s="77"/>
      <c r="Y29" s="77"/>
      <c r="Z29" s="77"/>
      <c r="AA29" s="77"/>
      <c r="AB29" s="77"/>
      <c r="AC29" s="75"/>
      <c r="AD29" s="77"/>
      <c r="AE29" s="77"/>
      <c r="AF29" s="77"/>
    </row>
    <row r="30" spans="1:32" ht="16.5" thickBot="1">
      <c r="A30" s="54"/>
      <c r="B30" s="56" t="s">
        <v>66</v>
      </c>
      <c r="C30" s="53"/>
      <c r="D30" s="73"/>
      <c r="E30" s="73"/>
      <c r="F30" s="73"/>
      <c r="G30" s="73"/>
      <c r="H30" s="73"/>
      <c r="I30" s="73"/>
      <c r="J30" s="74"/>
      <c r="K30" s="74"/>
      <c r="L30" s="74"/>
      <c r="M30" s="81"/>
      <c r="N30" s="74"/>
      <c r="O30" s="74"/>
      <c r="P30" s="74"/>
      <c r="Q30" s="74"/>
      <c r="R30" s="81"/>
      <c r="S30" s="74"/>
      <c r="T30" s="74"/>
      <c r="U30" s="74"/>
      <c r="V30" s="74"/>
      <c r="W30" s="81"/>
      <c r="X30" s="74"/>
      <c r="Y30" s="74"/>
      <c r="Z30" s="74"/>
      <c r="AA30" s="74"/>
      <c r="AB30" s="209"/>
      <c r="AC30" s="73"/>
      <c r="AD30" s="74"/>
      <c r="AE30" s="74"/>
      <c r="AF30" s="74"/>
    </row>
    <row r="31" spans="1:32">
      <c r="A31" s="4"/>
      <c r="B31" s="55" t="s">
        <v>67</v>
      </c>
      <c r="C31" s="6"/>
      <c r="D31" s="64"/>
      <c r="E31" s="64"/>
      <c r="F31" s="64"/>
      <c r="G31" s="64"/>
      <c r="H31" s="64"/>
      <c r="I31" s="64"/>
      <c r="J31" s="65"/>
      <c r="K31" s="65"/>
      <c r="L31" s="65"/>
      <c r="M31" s="82"/>
      <c r="N31" s="64"/>
      <c r="O31" s="64"/>
      <c r="P31" s="64"/>
      <c r="Q31" s="64"/>
      <c r="R31" s="82"/>
      <c r="S31" s="64"/>
      <c r="T31" s="64"/>
      <c r="U31" s="64"/>
      <c r="V31" s="64"/>
      <c r="W31" s="82"/>
      <c r="X31" s="64"/>
      <c r="Y31" s="64"/>
      <c r="Z31" s="64"/>
      <c r="AA31" s="64"/>
      <c r="AB31" s="64"/>
      <c r="AC31" s="64"/>
      <c r="AD31" s="64"/>
      <c r="AE31" s="64"/>
      <c r="AF31" s="64"/>
    </row>
    <row r="32" spans="1:32">
      <c r="A32" s="11"/>
      <c r="B32" s="58" t="s">
        <v>68</v>
      </c>
      <c r="C32" s="12"/>
      <c r="D32" s="71">
        <v>82429</v>
      </c>
      <c r="E32" s="71">
        <v>82429</v>
      </c>
      <c r="F32" s="71">
        <v>82429</v>
      </c>
      <c r="G32" s="71">
        <v>82429</v>
      </c>
      <c r="H32" s="71"/>
      <c r="I32" s="71">
        <v>82429</v>
      </c>
      <c r="J32" s="71">
        <v>82429</v>
      </c>
      <c r="K32" s="71">
        <v>82429</v>
      </c>
      <c r="L32" s="71">
        <v>82429</v>
      </c>
      <c r="M32" s="79"/>
      <c r="N32" s="71">
        <v>82429</v>
      </c>
      <c r="O32" s="71">
        <v>82429</v>
      </c>
      <c r="P32" s="71">
        <v>4121</v>
      </c>
      <c r="Q32" s="71">
        <v>4121</v>
      </c>
      <c r="R32" s="79"/>
      <c r="S32" s="71">
        <v>4121</v>
      </c>
      <c r="T32" s="71">
        <v>4121</v>
      </c>
      <c r="U32" s="71">
        <v>4121</v>
      </c>
      <c r="V32" s="71">
        <v>4121</v>
      </c>
      <c r="W32" s="79"/>
      <c r="X32" s="71">
        <v>4121</v>
      </c>
      <c r="Y32" s="71">
        <v>4121</v>
      </c>
      <c r="Z32" s="71">
        <v>4121</v>
      </c>
      <c r="AA32" s="105">
        <v>4121</v>
      </c>
      <c r="AB32" s="105"/>
      <c r="AC32" s="71">
        <v>4121</v>
      </c>
      <c r="AD32" s="71">
        <v>4121</v>
      </c>
      <c r="AE32" s="71">
        <v>4121</v>
      </c>
      <c r="AF32" s="105">
        <v>4121</v>
      </c>
    </row>
    <row r="33" spans="1:32">
      <c r="A33" s="102"/>
      <c r="B33" s="103" t="s">
        <v>136</v>
      </c>
      <c r="C33" s="104"/>
      <c r="D33" s="105">
        <v>-32955</v>
      </c>
      <c r="E33" s="105">
        <v>-32955</v>
      </c>
      <c r="F33" s="105">
        <v>-32955</v>
      </c>
      <c r="G33" s="105">
        <v>-32955</v>
      </c>
      <c r="H33" s="105"/>
      <c r="I33" s="105">
        <v>-32955</v>
      </c>
      <c r="J33" s="105">
        <v>-32955</v>
      </c>
      <c r="K33" s="105">
        <v>-32955</v>
      </c>
      <c r="L33" s="105">
        <v>-32955</v>
      </c>
      <c r="M33" s="106"/>
      <c r="N33" s="105">
        <v>-32955</v>
      </c>
      <c r="O33" s="105">
        <v>-32955</v>
      </c>
      <c r="P33" s="105">
        <v>-32955</v>
      </c>
      <c r="Q33" s="105">
        <v>0</v>
      </c>
      <c r="R33" s="106"/>
      <c r="S33" s="105">
        <v>0</v>
      </c>
      <c r="T33" s="105">
        <v>0</v>
      </c>
      <c r="U33" s="105">
        <v>0</v>
      </c>
      <c r="V33" s="105">
        <v>0</v>
      </c>
      <c r="W33" s="106"/>
      <c r="X33" s="105">
        <f>0</f>
        <v>0</v>
      </c>
      <c r="Y33" s="105">
        <v>0</v>
      </c>
      <c r="Z33" s="105">
        <v>0</v>
      </c>
      <c r="AA33" s="105">
        <v>0</v>
      </c>
      <c r="AB33" s="105"/>
      <c r="AC33" s="105">
        <v>0</v>
      </c>
      <c r="AD33" s="105">
        <v>0</v>
      </c>
      <c r="AE33" s="105">
        <v>0</v>
      </c>
      <c r="AF33" s="105">
        <v>0</v>
      </c>
    </row>
    <row r="34" spans="1:32">
      <c r="A34" s="14"/>
      <c r="B34" s="26" t="s">
        <v>69</v>
      </c>
      <c r="C34" s="15"/>
      <c r="D34" s="71">
        <v>47241</v>
      </c>
      <c r="E34" s="71">
        <v>47241</v>
      </c>
      <c r="F34" s="71">
        <v>47241</v>
      </c>
      <c r="G34" s="71">
        <v>47241</v>
      </c>
      <c r="H34" s="71"/>
      <c r="I34" s="71">
        <v>47241</v>
      </c>
      <c r="J34" s="71">
        <v>47241</v>
      </c>
      <c r="K34" s="71">
        <v>47241</v>
      </c>
      <c r="L34" s="71">
        <v>47241</v>
      </c>
      <c r="M34" s="79"/>
      <c r="N34" s="71">
        <v>47241</v>
      </c>
      <c r="O34" s="71">
        <v>47241</v>
      </c>
      <c r="P34" s="71">
        <v>47241</v>
      </c>
      <c r="Q34" s="71">
        <v>74146</v>
      </c>
      <c r="R34" s="79"/>
      <c r="S34" s="71">
        <v>74146</v>
      </c>
      <c r="T34" s="71">
        <v>43343</v>
      </c>
      <c r="U34" s="71">
        <v>43343</v>
      </c>
      <c r="V34" s="71">
        <v>43343</v>
      </c>
      <c r="W34" s="79"/>
      <c r="X34" s="71">
        <v>43343</v>
      </c>
      <c r="Y34" s="71">
        <v>43343</v>
      </c>
      <c r="Z34" s="71">
        <v>43343</v>
      </c>
      <c r="AA34" s="105">
        <v>43343</v>
      </c>
      <c r="AB34" s="105"/>
      <c r="AC34" s="71">
        <v>43343</v>
      </c>
      <c r="AD34" s="71">
        <v>46410</v>
      </c>
      <c r="AE34" s="71">
        <v>46410</v>
      </c>
      <c r="AF34" s="105">
        <v>46410</v>
      </c>
    </row>
    <row r="35" spans="1:32">
      <c r="A35" s="11"/>
      <c r="B35" s="26" t="s">
        <v>70</v>
      </c>
      <c r="C35" s="12"/>
      <c r="D35" s="71">
        <v>3614</v>
      </c>
      <c r="E35" s="71">
        <v>3614</v>
      </c>
      <c r="F35" s="71">
        <v>3614</v>
      </c>
      <c r="G35" s="71">
        <v>3614</v>
      </c>
      <c r="H35" s="71"/>
      <c r="I35" s="71">
        <v>3614</v>
      </c>
      <c r="J35" s="71">
        <v>3614</v>
      </c>
      <c r="K35" s="71">
        <v>3614</v>
      </c>
      <c r="L35" s="71">
        <v>3614</v>
      </c>
      <c r="M35" s="79"/>
      <c r="N35" s="71">
        <v>3614</v>
      </c>
      <c r="O35" s="71">
        <v>3614</v>
      </c>
      <c r="P35" s="71">
        <v>3614</v>
      </c>
      <c r="Q35" s="71">
        <v>0</v>
      </c>
      <c r="R35" s="79"/>
      <c r="S35" s="71">
        <v>0</v>
      </c>
      <c r="T35" s="71">
        <v>0</v>
      </c>
      <c r="U35" s="71">
        <v>0</v>
      </c>
      <c r="V35" s="71">
        <v>0</v>
      </c>
      <c r="W35" s="79"/>
      <c r="X35" s="71">
        <f>0</f>
        <v>0</v>
      </c>
      <c r="Y35" s="71">
        <v>0</v>
      </c>
      <c r="Z35" s="71">
        <v>0</v>
      </c>
      <c r="AA35" s="105">
        <v>0</v>
      </c>
      <c r="AB35" s="105"/>
      <c r="AC35" s="71">
        <v>0</v>
      </c>
      <c r="AD35" s="71">
        <v>0</v>
      </c>
      <c r="AE35" s="71">
        <v>0</v>
      </c>
      <c r="AF35" s="105">
        <v>0</v>
      </c>
    </row>
    <row r="36" spans="1:32">
      <c r="A36" s="11"/>
      <c r="B36" s="26" t="s">
        <v>71</v>
      </c>
      <c r="C36" s="12"/>
      <c r="D36" s="71">
        <v>88</v>
      </c>
      <c r="E36" s="71">
        <v>88</v>
      </c>
      <c r="F36" s="71">
        <v>88</v>
      </c>
      <c r="G36" s="71">
        <v>75</v>
      </c>
      <c r="H36" s="71"/>
      <c r="I36" s="71">
        <v>75</v>
      </c>
      <c r="J36" s="71">
        <v>75</v>
      </c>
      <c r="K36" s="71">
        <v>75</v>
      </c>
      <c r="L36" s="71">
        <v>165</v>
      </c>
      <c r="M36" s="79"/>
      <c r="N36" s="71">
        <v>165</v>
      </c>
      <c r="O36" s="71">
        <v>165</v>
      </c>
      <c r="P36" s="71">
        <v>165</v>
      </c>
      <c r="Q36" s="71">
        <v>209</v>
      </c>
      <c r="R36" s="79"/>
      <c r="S36" s="71">
        <v>209</v>
      </c>
      <c r="T36" s="71">
        <v>209</v>
      </c>
      <c r="U36" s="71">
        <v>209</v>
      </c>
      <c r="V36" s="71">
        <v>209</v>
      </c>
      <c r="W36" s="79"/>
      <c r="X36" s="71">
        <v>209</v>
      </c>
      <c r="Y36" s="71">
        <v>209</v>
      </c>
      <c r="Z36" s="71">
        <v>119</v>
      </c>
      <c r="AA36" s="105">
        <v>209</v>
      </c>
      <c r="AB36" s="105"/>
      <c r="AC36" s="71">
        <v>209</v>
      </c>
      <c r="AD36" s="71">
        <v>209</v>
      </c>
      <c r="AE36" s="71">
        <v>209</v>
      </c>
      <c r="AF36" s="105">
        <v>209</v>
      </c>
    </row>
    <row r="37" spans="1:32">
      <c r="A37" s="11"/>
      <c r="B37" s="26" t="s">
        <v>72</v>
      </c>
      <c r="C37" s="12"/>
      <c r="D37" s="71">
        <v>-4978</v>
      </c>
      <c r="E37" s="71">
        <v>-3854</v>
      </c>
      <c r="F37" s="71">
        <v>-13142</v>
      </c>
      <c r="G37" s="71">
        <v>-32068</v>
      </c>
      <c r="H37" s="71"/>
      <c r="I37" s="71">
        <v>-40052</v>
      </c>
      <c r="J37" s="71">
        <v>-41027</v>
      </c>
      <c r="K37" s="71">
        <v>-41678</v>
      </c>
      <c r="L37" s="71">
        <v>-53106</v>
      </c>
      <c r="M37" s="79"/>
      <c r="N37" s="71">
        <v>-53524</v>
      </c>
      <c r="O37" s="71">
        <v>-54671</v>
      </c>
      <c r="P37" s="71">
        <v>21755</v>
      </c>
      <c r="Q37" s="71">
        <v>-38288</v>
      </c>
      <c r="R37" s="79"/>
      <c r="S37" s="71">
        <v>-37677</v>
      </c>
      <c r="T37" s="71">
        <v>-5139</v>
      </c>
      <c r="U37" s="71">
        <v>-2881</v>
      </c>
      <c r="V37" s="71">
        <v>-2160</v>
      </c>
      <c r="W37" s="79"/>
      <c r="X37" s="71">
        <f>-1431</f>
        <v>-1431</v>
      </c>
      <c r="Y37" s="71">
        <v>-1029</v>
      </c>
      <c r="Z37" s="71">
        <v>128</v>
      </c>
      <c r="AA37" s="105">
        <v>-2006</v>
      </c>
      <c r="AB37" s="105"/>
      <c r="AC37" s="71">
        <v>-1518</v>
      </c>
      <c r="AD37" s="71">
        <v>-4030</v>
      </c>
      <c r="AE37" s="71">
        <v>-5481</v>
      </c>
      <c r="AF37" s="105">
        <v>-32417</v>
      </c>
    </row>
    <row r="38" spans="1:32">
      <c r="A38" s="14"/>
      <c r="B38" s="26" t="s">
        <v>73</v>
      </c>
      <c r="C38" s="9"/>
      <c r="D38" s="71">
        <v>0</v>
      </c>
      <c r="E38" s="71">
        <v>0</v>
      </c>
      <c r="F38" s="71">
        <v>0</v>
      </c>
      <c r="G38" s="71">
        <v>0</v>
      </c>
      <c r="H38" s="71"/>
      <c r="I38" s="71">
        <v>0</v>
      </c>
      <c r="J38" s="71">
        <v>0</v>
      </c>
      <c r="K38" s="71">
        <v>0</v>
      </c>
      <c r="L38" s="71">
        <v>0</v>
      </c>
      <c r="M38" s="79"/>
      <c r="N38" s="71">
        <v>0</v>
      </c>
      <c r="O38" s="71">
        <v>0</v>
      </c>
      <c r="P38" s="71">
        <v>0</v>
      </c>
      <c r="Q38" s="71">
        <v>0</v>
      </c>
      <c r="R38" s="79"/>
      <c r="S38" s="71">
        <v>0</v>
      </c>
      <c r="T38" s="71">
        <v>0</v>
      </c>
      <c r="U38" s="71">
        <v>0</v>
      </c>
      <c r="V38" s="71">
        <v>0</v>
      </c>
      <c r="W38" s="79"/>
      <c r="X38" s="71">
        <f>0</f>
        <v>0</v>
      </c>
      <c r="Y38" s="71">
        <v>0</v>
      </c>
      <c r="Z38" s="71">
        <v>0</v>
      </c>
      <c r="AA38" s="105">
        <v>0</v>
      </c>
      <c r="AB38" s="105"/>
      <c r="AC38" s="71">
        <v>0</v>
      </c>
      <c r="AD38" s="71">
        <v>0</v>
      </c>
      <c r="AE38" s="71">
        <v>0</v>
      </c>
      <c r="AF38" s="105">
        <v>0</v>
      </c>
    </row>
    <row r="39" spans="1:32" ht="16.5" thickBot="1">
      <c r="A39" s="57"/>
      <c r="B39" s="25" t="s">
        <v>74</v>
      </c>
      <c r="C39" s="88"/>
      <c r="D39" s="85">
        <v>95439</v>
      </c>
      <c r="E39" s="85">
        <v>96563</v>
      </c>
      <c r="F39" s="85">
        <v>87275</v>
      </c>
      <c r="G39" s="85">
        <v>68336</v>
      </c>
      <c r="H39" s="85"/>
      <c r="I39" s="85">
        <v>60352</v>
      </c>
      <c r="J39" s="85">
        <v>59377</v>
      </c>
      <c r="K39" s="85">
        <v>58726</v>
      </c>
      <c r="L39" s="85">
        <v>47388</v>
      </c>
      <c r="M39" s="86"/>
      <c r="N39" s="85">
        <v>46970</v>
      </c>
      <c r="O39" s="85">
        <v>45823</v>
      </c>
      <c r="P39" s="85">
        <v>43941</v>
      </c>
      <c r="Q39" s="85">
        <v>40188</v>
      </c>
      <c r="R39" s="86"/>
      <c r="S39" s="85">
        <v>40799</v>
      </c>
      <c r="T39" s="85">
        <v>42534</v>
      </c>
      <c r="U39" s="85">
        <v>44792</v>
      </c>
      <c r="V39" s="85">
        <v>45513</v>
      </c>
      <c r="W39" s="86"/>
      <c r="X39" s="85">
        <v>46242</v>
      </c>
      <c r="Y39" s="85">
        <v>46644</v>
      </c>
      <c r="Z39" s="85">
        <v>47711</v>
      </c>
      <c r="AA39" s="196">
        <v>45667</v>
      </c>
      <c r="AB39" s="196"/>
      <c r="AC39" s="85">
        <f>SUM(AC32:AC38)</f>
        <v>46155</v>
      </c>
      <c r="AD39" s="85">
        <v>46710</v>
      </c>
      <c r="AE39" s="85">
        <v>45259</v>
      </c>
      <c r="AF39" s="196">
        <v>18323</v>
      </c>
    </row>
    <row r="40" spans="1:32">
      <c r="A40" s="4"/>
      <c r="B40" s="55" t="s">
        <v>75</v>
      </c>
      <c r="C40" s="6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97"/>
      <c r="AB40" s="197"/>
      <c r="AC40" s="160"/>
      <c r="AD40" s="160"/>
      <c r="AE40" s="160"/>
      <c r="AF40" s="197"/>
    </row>
    <row r="41" spans="1:32">
      <c r="A41" s="11"/>
      <c r="B41" s="26" t="s">
        <v>171</v>
      </c>
      <c r="C41" s="12"/>
      <c r="D41" s="71">
        <v>13939</v>
      </c>
      <c r="E41" s="71">
        <v>19634</v>
      </c>
      <c r="F41" s="71">
        <v>17913</v>
      </c>
      <c r="G41" s="71">
        <v>6387</v>
      </c>
      <c r="H41" s="71"/>
      <c r="I41" s="71">
        <v>6502</v>
      </c>
      <c r="J41" s="71">
        <v>5036</v>
      </c>
      <c r="K41" s="71">
        <v>4282</v>
      </c>
      <c r="L41" s="71">
        <v>650</v>
      </c>
      <c r="M41" s="79"/>
      <c r="N41" s="71">
        <v>2158</v>
      </c>
      <c r="O41" s="71">
        <v>1776</v>
      </c>
      <c r="P41" s="71">
        <v>507</v>
      </c>
      <c r="Q41" s="71">
        <v>1300</v>
      </c>
      <c r="R41" s="79"/>
      <c r="S41" s="71">
        <v>1218</v>
      </c>
      <c r="T41" s="71">
        <v>1979</v>
      </c>
      <c r="U41" s="71">
        <v>1849</v>
      </c>
      <c r="V41" s="71">
        <v>2821</v>
      </c>
      <c r="W41" s="79"/>
      <c r="X41" s="71">
        <f>2865</f>
        <v>2865</v>
      </c>
      <c r="Y41" s="71">
        <v>4663</v>
      </c>
      <c r="Z41" s="71">
        <v>3794</v>
      </c>
      <c r="AA41" s="105">
        <v>3532</v>
      </c>
      <c r="AB41" s="105"/>
      <c r="AC41" s="71">
        <v>3232</v>
      </c>
      <c r="AD41" s="71">
        <v>2935</v>
      </c>
      <c r="AE41" s="71">
        <v>752</v>
      </c>
      <c r="AF41" s="105">
        <v>733</v>
      </c>
    </row>
    <row r="42" spans="1:32">
      <c r="A42" s="11"/>
      <c r="B42" s="26" t="s">
        <v>77</v>
      </c>
      <c r="C42" s="12"/>
      <c r="D42" s="71">
        <v>6701</v>
      </c>
      <c r="E42" s="71">
        <v>7643</v>
      </c>
      <c r="F42" s="71">
        <v>7696</v>
      </c>
      <c r="G42" s="71">
        <v>7111</v>
      </c>
      <c r="H42" s="71"/>
      <c r="I42" s="71">
        <v>8077</v>
      </c>
      <c r="J42" s="71">
        <v>8135</v>
      </c>
      <c r="K42" s="71">
        <v>9015</v>
      </c>
      <c r="L42" s="71">
        <v>7548</v>
      </c>
      <c r="M42" s="79"/>
      <c r="N42" s="71">
        <v>6404</v>
      </c>
      <c r="O42" s="71">
        <v>5334</v>
      </c>
      <c r="P42" s="71">
        <v>6168</v>
      </c>
      <c r="Q42" s="71">
        <v>5442</v>
      </c>
      <c r="R42" s="79"/>
      <c r="S42" s="71">
        <v>5726</v>
      </c>
      <c r="T42" s="71">
        <v>5281</v>
      </c>
      <c r="U42" s="71">
        <v>6368</v>
      </c>
      <c r="V42" s="71">
        <v>7474</v>
      </c>
      <c r="W42" s="79"/>
      <c r="X42" s="71">
        <v>6631</v>
      </c>
      <c r="Y42" s="71">
        <v>6109</v>
      </c>
      <c r="Z42" s="71">
        <v>7178</v>
      </c>
      <c r="AA42" s="105">
        <v>6549</v>
      </c>
      <c r="AB42" s="105"/>
      <c r="AC42" s="71">
        <v>8253</v>
      </c>
      <c r="AD42" s="71">
        <v>8671</v>
      </c>
      <c r="AE42" s="71">
        <v>9083</v>
      </c>
      <c r="AF42" s="105">
        <v>6625</v>
      </c>
    </row>
    <row r="43" spans="1:32">
      <c r="A43" s="11"/>
      <c r="B43" s="26" t="s">
        <v>78</v>
      </c>
      <c r="C43" s="12"/>
      <c r="D43" s="71">
        <v>447</v>
      </c>
      <c r="E43" s="71">
        <v>448</v>
      </c>
      <c r="F43" s="71">
        <v>447</v>
      </c>
      <c r="G43" s="71">
        <v>510</v>
      </c>
      <c r="H43" s="71"/>
      <c r="I43" s="71">
        <v>510</v>
      </c>
      <c r="J43" s="71">
        <v>510</v>
      </c>
      <c r="K43" s="71">
        <v>510</v>
      </c>
      <c r="L43" s="71">
        <v>436</v>
      </c>
      <c r="M43" s="79"/>
      <c r="N43" s="71">
        <v>436</v>
      </c>
      <c r="O43" s="71">
        <v>436</v>
      </c>
      <c r="P43" s="71">
        <v>436</v>
      </c>
      <c r="Q43" s="71">
        <v>390</v>
      </c>
      <c r="R43" s="79"/>
      <c r="S43" s="71">
        <v>390</v>
      </c>
      <c r="T43" s="71">
        <v>390</v>
      </c>
      <c r="U43" s="71">
        <v>390</v>
      </c>
      <c r="V43" s="71">
        <v>301</v>
      </c>
      <c r="W43" s="79"/>
      <c r="X43" s="71">
        <v>301</v>
      </c>
      <c r="Y43" s="71">
        <v>301</v>
      </c>
      <c r="Z43" s="71">
        <v>301</v>
      </c>
      <c r="AA43" s="105">
        <v>539</v>
      </c>
      <c r="AB43" s="105"/>
      <c r="AC43" s="71">
        <v>539</v>
      </c>
      <c r="AD43" s="71">
        <v>539</v>
      </c>
      <c r="AE43" s="71">
        <v>539</v>
      </c>
      <c r="AF43" s="105">
        <v>634</v>
      </c>
    </row>
    <row r="44" spans="1:32">
      <c r="A44" s="11"/>
      <c r="B44" s="26" t="s">
        <v>79</v>
      </c>
      <c r="C44" s="12"/>
      <c r="D44" s="71">
        <v>3399</v>
      </c>
      <c r="E44" s="71">
        <v>0</v>
      </c>
      <c r="F44" s="71">
        <v>0</v>
      </c>
      <c r="G44" s="71">
        <v>0</v>
      </c>
      <c r="H44" s="71"/>
      <c r="I44" s="71">
        <v>0</v>
      </c>
      <c r="J44" s="71">
        <v>0</v>
      </c>
      <c r="K44" s="71">
        <v>0</v>
      </c>
      <c r="L44" s="71">
        <v>0</v>
      </c>
      <c r="M44" s="79"/>
      <c r="N44" s="71">
        <v>0</v>
      </c>
      <c r="O44" s="71">
        <v>0</v>
      </c>
      <c r="P44" s="71">
        <v>0</v>
      </c>
      <c r="Q44" s="71">
        <v>0</v>
      </c>
      <c r="R44" s="79"/>
      <c r="S44" s="71">
        <v>0</v>
      </c>
      <c r="T44" s="71">
        <v>0</v>
      </c>
      <c r="U44" s="71">
        <v>0</v>
      </c>
      <c r="V44" s="71">
        <v>0</v>
      </c>
      <c r="W44" s="79"/>
      <c r="X44" s="71">
        <v>0</v>
      </c>
      <c r="Y44" s="71">
        <v>0</v>
      </c>
      <c r="Z44" s="71">
        <v>0</v>
      </c>
      <c r="AA44" s="105">
        <v>0</v>
      </c>
      <c r="AB44" s="105"/>
      <c r="AC44" s="71">
        <v>0</v>
      </c>
      <c r="AD44" s="71">
        <v>0</v>
      </c>
      <c r="AE44" s="71">
        <v>0</v>
      </c>
      <c r="AF44" s="105">
        <v>0</v>
      </c>
    </row>
    <row r="45" spans="1:32" ht="16.5" thickBot="1">
      <c r="A45" s="14"/>
      <c r="B45" s="25" t="s">
        <v>80</v>
      </c>
      <c r="C45" s="15"/>
      <c r="D45" s="85">
        <v>24486</v>
      </c>
      <c r="E45" s="85">
        <v>27725</v>
      </c>
      <c r="F45" s="85">
        <v>26056</v>
      </c>
      <c r="G45" s="85">
        <v>14008</v>
      </c>
      <c r="H45" s="85"/>
      <c r="I45" s="85">
        <v>15089</v>
      </c>
      <c r="J45" s="85">
        <v>13681</v>
      </c>
      <c r="K45" s="85">
        <v>13807</v>
      </c>
      <c r="L45" s="85">
        <v>8634</v>
      </c>
      <c r="M45" s="86"/>
      <c r="N45" s="85">
        <v>8998</v>
      </c>
      <c r="O45" s="85">
        <v>7546</v>
      </c>
      <c r="P45" s="85">
        <v>7111</v>
      </c>
      <c r="Q45" s="85">
        <v>7132</v>
      </c>
      <c r="R45" s="86"/>
      <c r="S45" s="85">
        <v>7334</v>
      </c>
      <c r="T45" s="85">
        <v>7650</v>
      </c>
      <c r="U45" s="85">
        <v>8607</v>
      </c>
      <c r="V45" s="85">
        <v>10596</v>
      </c>
      <c r="W45" s="86"/>
      <c r="X45" s="85">
        <v>9797</v>
      </c>
      <c r="Y45" s="85">
        <v>11073</v>
      </c>
      <c r="Z45" s="85">
        <v>11273</v>
      </c>
      <c r="AA45" s="196">
        <v>10620</v>
      </c>
      <c r="AB45" s="196"/>
      <c r="AC45" s="85">
        <f>SUM(AC41:AC44)</f>
        <v>12024</v>
      </c>
      <c r="AD45" s="85">
        <v>12145</v>
      </c>
      <c r="AE45" s="85">
        <v>10374</v>
      </c>
      <c r="AF45" s="196">
        <v>7992</v>
      </c>
    </row>
    <row r="46" spans="1:32">
      <c r="A46" s="4"/>
      <c r="B46" s="55" t="s">
        <v>81</v>
      </c>
      <c r="C46" s="6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97"/>
      <c r="AB46" s="197"/>
      <c r="AC46" s="160"/>
      <c r="AD46" s="160"/>
      <c r="AE46" s="160"/>
      <c r="AF46" s="197"/>
    </row>
    <row r="47" spans="1:32">
      <c r="A47" s="11"/>
      <c r="B47" s="26" t="s">
        <v>76</v>
      </c>
      <c r="C47" s="12"/>
      <c r="D47" s="71">
        <v>16205</v>
      </c>
      <c r="E47" s="71">
        <v>17917</v>
      </c>
      <c r="F47" s="71">
        <v>18812</v>
      </c>
      <c r="G47" s="71">
        <v>27107</v>
      </c>
      <c r="H47" s="71"/>
      <c r="I47" s="71">
        <v>26190</v>
      </c>
      <c r="J47" s="71">
        <v>12813</v>
      </c>
      <c r="K47" s="71">
        <v>7134</v>
      </c>
      <c r="L47" s="71">
        <v>9994</v>
      </c>
      <c r="M47" s="79"/>
      <c r="N47" s="71">
        <v>3618</v>
      </c>
      <c r="O47" s="71">
        <v>3066</v>
      </c>
      <c r="P47" s="71">
        <v>3793</v>
      </c>
      <c r="Q47" s="71">
        <v>4104</v>
      </c>
      <c r="R47" s="79"/>
      <c r="S47" s="71">
        <v>3360</v>
      </c>
      <c r="T47" s="71">
        <v>1860</v>
      </c>
      <c r="U47" s="71">
        <v>1392</v>
      </c>
      <c r="V47" s="71">
        <v>3736</v>
      </c>
      <c r="W47" s="79"/>
      <c r="X47" s="71">
        <v>3758</v>
      </c>
      <c r="Y47" s="71">
        <v>3321</v>
      </c>
      <c r="Z47" s="71">
        <v>2149</v>
      </c>
      <c r="AA47" s="105">
        <v>1664</v>
      </c>
      <c r="AB47" s="105"/>
      <c r="AC47" s="71">
        <v>2560</v>
      </c>
      <c r="AD47" s="71">
        <v>7665</v>
      </c>
      <c r="AE47" s="71">
        <v>23493</v>
      </c>
      <c r="AF47" s="105">
        <v>32114</v>
      </c>
    </row>
    <row r="48" spans="1:32">
      <c r="A48" s="11"/>
      <c r="B48" s="26" t="s">
        <v>82</v>
      </c>
      <c r="C48" s="12"/>
      <c r="D48" s="71">
        <v>99041</v>
      </c>
      <c r="E48" s="71">
        <v>109421</v>
      </c>
      <c r="F48" s="71">
        <v>113035</v>
      </c>
      <c r="G48" s="71">
        <v>104779</v>
      </c>
      <c r="H48" s="71"/>
      <c r="I48" s="71">
        <v>113772</v>
      </c>
      <c r="J48" s="71">
        <v>111989</v>
      </c>
      <c r="K48" s="71">
        <v>128735</v>
      </c>
      <c r="L48" s="71">
        <v>110378</v>
      </c>
      <c r="M48" s="79"/>
      <c r="N48" s="71">
        <v>103280</v>
      </c>
      <c r="O48" s="71">
        <v>85157</v>
      </c>
      <c r="P48" s="71">
        <v>83097</v>
      </c>
      <c r="Q48" s="71">
        <v>92614</v>
      </c>
      <c r="R48" s="79"/>
      <c r="S48" s="71">
        <v>87502</v>
      </c>
      <c r="T48" s="71">
        <v>85520</v>
      </c>
      <c r="U48" s="71">
        <v>82636</v>
      </c>
      <c r="V48" s="71">
        <v>86579</v>
      </c>
      <c r="W48" s="79"/>
      <c r="X48" s="71">
        <v>86416</v>
      </c>
      <c r="Y48" s="71">
        <v>83522</v>
      </c>
      <c r="Z48" s="71">
        <v>92524</v>
      </c>
      <c r="AA48" s="105">
        <v>102801</v>
      </c>
      <c r="AB48" s="105"/>
      <c r="AC48" s="71">
        <v>89103</v>
      </c>
      <c r="AD48" s="71">
        <v>85234</v>
      </c>
      <c r="AE48" s="71">
        <v>80514</v>
      </c>
      <c r="AF48" s="105">
        <v>87731</v>
      </c>
    </row>
    <row r="49" spans="1:32">
      <c r="A49" s="11"/>
      <c r="B49" s="26" t="s">
        <v>83</v>
      </c>
      <c r="C49" s="12"/>
      <c r="D49" s="71">
        <v>17083</v>
      </c>
      <c r="E49" s="71">
        <v>13370</v>
      </c>
      <c r="F49" s="71">
        <v>8940</v>
      </c>
      <c r="G49" s="71">
        <v>8665</v>
      </c>
      <c r="H49" s="71"/>
      <c r="I49" s="71">
        <v>7358</v>
      </c>
      <c r="J49" s="71">
        <v>8150</v>
      </c>
      <c r="K49" s="71">
        <v>7436</v>
      </c>
      <c r="L49" s="71">
        <v>14229</v>
      </c>
      <c r="M49" s="79"/>
      <c r="N49" s="71">
        <v>14692</v>
      </c>
      <c r="O49" s="71">
        <v>14405</v>
      </c>
      <c r="P49" s="71">
        <v>10933</v>
      </c>
      <c r="Q49" s="71">
        <v>9568</v>
      </c>
      <c r="R49" s="79"/>
      <c r="S49" s="71">
        <v>9242</v>
      </c>
      <c r="T49" s="71">
        <v>11417</v>
      </c>
      <c r="U49" s="71">
        <v>16615</v>
      </c>
      <c r="V49" s="71">
        <v>14929</v>
      </c>
      <c r="W49" s="79"/>
      <c r="X49" s="71">
        <v>14138</v>
      </c>
      <c r="Y49" s="71">
        <v>10186</v>
      </c>
      <c r="Z49" s="71">
        <v>10899</v>
      </c>
      <c r="AA49" s="105">
        <v>5575</v>
      </c>
      <c r="AB49" s="105"/>
      <c r="AC49" s="71">
        <v>6056</v>
      </c>
      <c r="AD49" s="71">
        <v>5997</v>
      </c>
      <c r="AE49" s="71">
        <v>3766</v>
      </c>
      <c r="AF49" s="105">
        <v>7962</v>
      </c>
    </row>
    <row r="50" spans="1:32">
      <c r="A50" s="11"/>
      <c r="B50" s="26" t="s">
        <v>84</v>
      </c>
      <c r="C50" s="12"/>
      <c r="D50" s="71">
        <v>290</v>
      </c>
      <c r="E50" s="71">
        <v>0</v>
      </c>
      <c r="F50" s="71">
        <v>0</v>
      </c>
      <c r="G50" s="71">
        <v>0</v>
      </c>
      <c r="H50" s="71"/>
      <c r="I50" s="71">
        <v>0</v>
      </c>
      <c r="J50" s="71">
        <v>0</v>
      </c>
      <c r="K50" s="71">
        <v>0</v>
      </c>
      <c r="L50" s="71">
        <v>0</v>
      </c>
      <c r="M50" s="79"/>
      <c r="N50" s="71">
        <v>0</v>
      </c>
      <c r="O50" s="71">
        <v>0</v>
      </c>
      <c r="P50" s="71">
        <v>0</v>
      </c>
      <c r="Q50" s="71">
        <v>0</v>
      </c>
      <c r="R50" s="79"/>
      <c r="S50" s="71">
        <v>0</v>
      </c>
      <c r="T50" s="71">
        <v>0</v>
      </c>
      <c r="U50" s="71">
        <v>0</v>
      </c>
      <c r="V50" s="71">
        <v>0</v>
      </c>
      <c r="W50" s="79"/>
      <c r="X50" s="71">
        <v>0</v>
      </c>
      <c r="Y50" s="71">
        <v>0</v>
      </c>
      <c r="Z50" s="71">
        <v>0</v>
      </c>
      <c r="AA50" s="105">
        <v>0</v>
      </c>
      <c r="AB50" s="105"/>
      <c r="AC50" s="71">
        <v>0</v>
      </c>
      <c r="AD50" s="71">
        <v>0</v>
      </c>
      <c r="AE50" s="71">
        <v>0</v>
      </c>
      <c r="AF50" s="105">
        <v>0</v>
      </c>
    </row>
    <row r="51" spans="1:32">
      <c r="A51" s="11"/>
      <c r="B51" s="26" t="s">
        <v>85</v>
      </c>
      <c r="C51" s="12"/>
      <c r="D51" s="71">
        <v>2616</v>
      </c>
      <c r="E51" s="71">
        <v>2955</v>
      </c>
      <c r="F51" s="71">
        <v>3092</v>
      </c>
      <c r="G51" s="71">
        <v>3596</v>
      </c>
      <c r="H51" s="71"/>
      <c r="I51" s="71">
        <v>2928</v>
      </c>
      <c r="J51" s="71">
        <v>4658</v>
      </c>
      <c r="K51" s="71">
        <v>5530</v>
      </c>
      <c r="L51" s="71">
        <v>7780</v>
      </c>
      <c r="M51" s="79"/>
      <c r="N51" s="71">
        <v>4432</v>
      </c>
      <c r="O51" s="71">
        <v>7314</v>
      </c>
      <c r="P51" s="71">
        <v>5430</v>
      </c>
      <c r="Q51" s="71">
        <v>6581</v>
      </c>
      <c r="R51" s="79"/>
      <c r="S51" s="71">
        <v>8109</v>
      </c>
      <c r="T51" s="71">
        <v>5313</v>
      </c>
      <c r="U51" s="71">
        <v>5427</v>
      </c>
      <c r="V51" s="71">
        <v>4147</v>
      </c>
      <c r="W51" s="79"/>
      <c r="X51" s="71">
        <v>3510</v>
      </c>
      <c r="Y51" s="71">
        <v>3595</v>
      </c>
      <c r="Z51" s="71">
        <v>3537</v>
      </c>
      <c r="AA51" s="105">
        <v>5476</v>
      </c>
      <c r="AB51" s="105"/>
      <c r="AC51" s="71">
        <v>4585</v>
      </c>
      <c r="AD51" s="71">
        <v>5919</v>
      </c>
      <c r="AE51" s="71">
        <v>5426</v>
      </c>
      <c r="AF51" s="105">
        <v>3302</v>
      </c>
    </row>
    <row r="52" spans="1:32">
      <c r="A52" s="11"/>
      <c r="B52" s="26" t="s">
        <v>86</v>
      </c>
      <c r="C52" s="12"/>
      <c r="D52" s="71">
        <v>66</v>
      </c>
      <c r="E52" s="71">
        <v>62</v>
      </c>
      <c r="F52" s="71">
        <v>57</v>
      </c>
      <c r="G52" s="71">
        <v>54</v>
      </c>
      <c r="H52" s="71"/>
      <c r="I52" s="71">
        <v>50</v>
      </c>
      <c r="J52" s="71">
        <v>4</v>
      </c>
      <c r="K52" s="71">
        <v>4</v>
      </c>
      <c r="L52" s="71">
        <v>8</v>
      </c>
      <c r="M52" s="79"/>
      <c r="N52" s="71">
        <v>4</v>
      </c>
      <c r="O52" s="71">
        <v>4</v>
      </c>
      <c r="P52" s="71">
        <v>20</v>
      </c>
      <c r="Q52" s="71">
        <v>14</v>
      </c>
      <c r="R52" s="79"/>
      <c r="S52" s="71">
        <v>13</v>
      </c>
      <c r="T52" s="71">
        <v>11</v>
      </c>
      <c r="U52" s="71">
        <v>10</v>
      </c>
      <c r="V52" s="71">
        <v>12</v>
      </c>
      <c r="W52" s="79"/>
      <c r="X52" s="71">
        <v>52</v>
      </c>
      <c r="Y52" s="71">
        <v>26</v>
      </c>
      <c r="Z52" s="71">
        <v>9</v>
      </c>
      <c r="AA52" s="105">
        <v>19</v>
      </c>
      <c r="AB52" s="105"/>
      <c r="AC52" s="71">
        <v>8</v>
      </c>
      <c r="AD52" s="71">
        <v>7</v>
      </c>
      <c r="AE52" s="71">
        <v>2</v>
      </c>
      <c r="AF52" s="105">
        <v>0</v>
      </c>
    </row>
    <row r="53" spans="1:32">
      <c r="A53" s="14"/>
      <c r="B53" s="25" t="s">
        <v>87</v>
      </c>
      <c r="C53" s="15"/>
      <c r="D53" s="85">
        <v>135301</v>
      </c>
      <c r="E53" s="85">
        <v>143725</v>
      </c>
      <c r="F53" s="85">
        <v>143936</v>
      </c>
      <c r="G53" s="85">
        <v>144201</v>
      </c>
      <c r="H53" s="85"/>
      <c r="I53" s="85">
        <v>150298</v>
      </c>
      <c r="J53" s="85">
        <v>137614</v>
      </c>
      <c r="K53" s="85">
        <v>148839</v>
      </c>
      <c r="L53" s="85">
        <v>142389</v>
      </c>
      <c r="M53" s="86"/>
      <c r="N53" s="85">
        <v>126026</v>
      </c>
      <c r="O53" s="85">
        <v>109946</v>
      </c>
      <c r="P53" s="85">
        <v>103273</v>
      </c>
      <c r="Q53" s="85">
        <v>112881</v>
      </c>
      <c r="R53" s="86"/>
      <c r="S53" s="85">
        <v>108226</v>
      </c>
      <c r="T53" s="85">
        <v>104121</v>
      </c>
      <c r="U53" s="85">
        <v>106080</v>
      </c>
      <c r="V53" s="85">
        <v>109403</v>
      </c>
      <c r="W53" s="86"/>
      <c r="X53" s="85">
        <v>107874</v>
      </c>
      <c r="Y53" s="85">
        <v>100650</v>
      </c>
      <c r="Z53" s="85">
        <v>109118</v>
      </c>
      <c r="AA53" s="196">
        <v>115535</v>
      </c>
      <c r="AB53" s="196"/>
      <c r="AC53" s="85">
        <f>SUM(AC47:AC52)</f>
        <v>102312</v>
      </c>
      <c r="AD53" s="85">
        <v>104822</v>
      </c>
      <c r="AE53" s="85">
        <v>113201</v>
      </c>
      <c r="AF53" s="196">
        <v>131109</v>
      </c>
    </row>
    <row r="54" spans="1:32">
      <c r="A54" s="14"/>
      <c r="B54" s="25" t="s">
        <v>88</v>
      </c>
      <c r="C54" s="15"/>
      <c r="D54" s="85">
        <v>159787</v>
      </c>
      <c r="E54" s="85">
        <v>171450</v>
      </c>
      <c r="F54" s="85">
        <v>169992</v>
      </c>
      <c r="G54" s="85">
        <v>158209</v>
      </c>
      <c r="H54" s="85"/>
      <c r="I54" s="85">
        <v>165387</v>
      </c>
      <c r="J54" s="85">
        <v>151295</v>
      </c>
      <c r="K54" s="85">
        <v>162646</v>
      </c>
      <c r="L54" s="85">
        <v>151023</v>
      </c>
      <c r="M54" s="86"/>
      <c r="N54" s="85">
        <v>135024</v>
      </c>
      <c r="O54" s="85">
        <v>117492</v>
      </c>
      <c r="P54" s="85">
        <v>110384</v>
      </c>
      <c r="Q54" s="85">
        <v>120013</v>
      </c>
      <c r="R54" s="86"/>
      <c r="S54" s="85">
        <v>115560</v>
      </c>
      <c r="T54" s="85">
        <v>111771</v>
      </c>
      <c r="U54" s="85">
        <v>114687</v>
      </c>
      <c r="V54" s="85">
        <v>119999</v>
      </c>
      <c r="W54" s="86"/>
      <c r="X54" s="85">
        <v>117671</v>
      </c>
      <c r="Y54" s="85">
        <v>111723</v>
      </c>
      <c r="Z54" s="85">
        <v>120391</v>
      </c>
      <c r="AA54" s="196">
        <v>126155</v>
      </c>
      <c r="AB54" s="196"/>
      <c r="AC54" s="85">
        <f>AC45+AC53</f>
        <v>114336</v>
      </c>
      <c r="AD54" s="85">
        <v>116967</v>
      </c>
      <c r="AE54" s="85">
        <v>123575</v>
      </c>
      <c r="AF54" s="196">
        <v>139101</v>
      </c>
    </row>
    <row r="55" spans="1:32">
      <c r="A55" s="61"/>
      <c r="B55" s="45" t="s">
        <v>89</v>
      </c>
      <c r="C55" s="63"/>
      <c r="D55" s="83">
        <v>255226</v>
      </c>
      <c r="E55" s="83">
        <v>268013</v>
      </c>
      <c r="F55" s="83">
        <v>257267</v>
      </c>
      <c r="G55" s="83">
        <v>226545</v>
      </c>
      <c r="H55" s="83"/>
      <c r="I55" s="83">
        <v>225739</v>
      </c>
      <c r="J55" s="83">
        <v>210672</v>
      </c>
      <c r="K55" s="83">
        <v>221372</v>
      </c>
      <c r="L55" s="83">
        <v>198411</v>
      </c>
      <c r="M55" s="84"/>
      <c r="N55" s="83">
        <v>181994</v>
      </c>
      <c r="O55" s="83">
        <v>163315</v>
      </c>
      <c r="P55" s="83">
        <v>154325</v>
      </c>
      <c r="Q55" s="83">
        <v>160201</v>
      </c>
      <c r="R55" s="84"/>
      <c r="S55" s="83">
        <v>156359</v>
      </c>
      <c r="T55" s="83">
        <v>154305</v>
      </c>
      <c r="U55" s="83">
        <v>159479</v>
      </c>
      <c r="V55" s="83">
        <v>165512</v>
      </c>
      <c r="W55" s="84"/>
      <c r="X55" s="83">
        <v>163913</v>
      </c>
      <c r="Y55" s="83">
        <v>158367</v>
      </c>
      <c r="Z55" s="83">
        <v>168102</v>
      </c>
      <c r="AA55" s="198">
        <v>171822</v>
      </c>
      <c r="AB55" s="198"/>
      <c r="AC55" s="83">
        <f>AC54+AC39</f>
        <v>160491</v>
      </c>
      <c r="AD55" s="83">
        <v>163677</v>
      </c>
      <c r="AE55" s="83">
        <v>168834</v>
      </c>
      <c r="AF55" s="198">
        <v>157424</v>
      </c>
    </row>
    <row r="56" spans="1:3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</sheetData>
  <hyperlinks>
    <hyperlink ref="B1" location="'Spis treści'!A1" display="Spis treści"/>
  </hyperlink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CB69"/>
  <sheetViews>
    <sheetView zoomScaleNormal="100" workbookViewId="0">
      <pane xSplit="2" ySplit="4" topLeftCell="AJ5" activePane="bottomRight" state="frozen"/>
      <selection pane="topRight" activeCell="C1" sqref="C1"/>
      <selection pane="bottomLeft" activeCell="A5" sqref="A5"/>
      <selection pane="bottomRight" activeCell="AQ9" sqref="AQ9"/>
    </sheetView>
  </sheetViews>
  <sheetFormatPr defaultColWidth="0" defaultRowHeight="0" customHeight="1" zeroHeight="1"/>
  <cols>
    <col min="1" max="1" width="2.625" style="4" customWidth="1"/>
    <col min="2" max="2" width="66.375" style="4" customWidth="1"/>
    <col min="3" max="3" width="3.875" style="4" hidden="1" customWidth="1"/>
    <col min="4" max="9" width="14.125" style="4" customWidth="1"/>
    <col min="10" max="10" width="4.125" style="4" customWidth="1"/>
    <col min="11" max="16" width="14.125" style="4" customWidth="1"/>
    <col min="17" max="17" width="3.875" style="4" customWidth="1"/>
    <col min="18" max="23" width="14.125" style="4" customWidth="1"/>
    <col min="24" max="24" width="3.875" style="4" customWidth="1"/>
    <col min="25" max="30" width="14.125" style="4" customWidth="1"/>
    <col min="31" max="31" width="3.875" style="4" customWidth="1"/>
    <col min="32" max="37" width="14.125" style="4" customWidth="1"/>
    <col min="38" max="38" width="3.875" style="4" customWidth="1"/>
    <col min="39" max="44" width="14.125" style="4" customWidth="1"/>
    <col min="45" max="80" width="0" style="4" hidden="1" customWidth="1"/>
    <col min="81" max="16384" width="10.875" style="4" hidden="1"/>
  </cols>
  <sheetData>
    <row r="1" spans="1:52" ht="15.95" customHeight="1">
      <c r="A1" s="40"/>
      <c r="B1" s="144" t="s">
        <v>29</v>
      </c>
    </row>
    <row r="2" spans="1:52" ht="9.9499999999999993" customHeight="1">
      <c r="A2" s="20"/>
      <c r="M2" s="143"/>
      <c r="N2" s="115"/>
      <c r="T2" s="143"/>
      <c r="U2" s="115"/>
      <c r="AA2" s="143"/>
      <c r="AB2" s="127"/>
      <c r="AC2" s="115"/>
      <c r="AD2" s="115"/>
      <c r="AM2" s="115"/>
    </row>
    <row r="3" spans="1:52" s="49" customFormat="1" ht="27.95" customHeight="1">
      <c r="B3" s="44" t="s">
        <v>165</v>
      </c>
      <c r="C3" s="18"/>
      <c r="D3" s="24" t="s">
        <v>30</v>
      </c>
      <c r="E3" s="24" t="s">
        <v>31</v>
      </c>
      <c r="F3" s="99" t="s">
        <v>135</v>
      </c>
      <c r="G3" s="24" t="s">
        <v>32</v>
      </c>
      <c r="H3" s="24" t="s">
        <v>33</v>
      </c>
      <c r="I3" s="226">
        <v>2012</v>
      </c>
      <c r="J3" s="213"/>
      <c r="K3" s="24" t="s">
        <v>30</v>
      </c>
      <c r="L3" s="24" t="s">
        <v>31</v>
      </c>
      <c r="M3" s="99" t="s">
        <v>135</v>
      </c>
      <c r="N3" s="24" t="s">
        <v>32</v>
      </c>
      <c r="O3" s="24" t="s">
        <v>33</v>
      </c>
      <c r="P3" s="226">
        <v>2013</v>
      </c>
      <c r="Q3" s="29"/>
      <c r="R3" s="23" t="s">
        <v>30</v>
      </c>
      <c r="S3" s="24" t="s">
        <v>31</v>
      </c>
      <c r="T3" s="99" t="s">
        <v>135</v>
      </c>
      <c r="U3" s="24" t="s">
        <v>32</v>
      </c>
      <c r="V3" s="24" t="s">
        <v>33</v>
      </c>
      <c r="W3" s="226">
        <v>2014</v>
      </c>
      <c r="X3" s="29"/>
      <c r="Y3" s="24" t="s">
        <v>30</v>
      </c>
      <c r="Z3" s="24" t="s">
        <v>31</v>
      </c>
      <c r="AA3" s="99" t="s">
        <v>135</v>
      </c>
      <c r="AB3" s="125" t="s">
        <v>32</v>
      </c>
      <c r="AC3" s="24" t="s">
        <v>33</v>
      </c>
      <c r="AD3" s="226">
        <v>2015</v>
      </c>
      <c r="AE3" s="29"/>
      <c r="AF3" s="24" t="s">
        <v>30</v>
      </c>
      <c r="AG3" s="24" t="s">
        <v>31</v>
      </c>
      <c r="AH3" s="99" t="s">
        <v>135</v>
      </c>
      <c r="AI3" s="24" t="s">
        <v>32</v>
      </c>
      <c r="AJ3" s="24" t="s">
        <v>33</v>
      </c>
      <c r="AK3" s="226">
        <v>2016</v>
      </c>
      <c r="AL3" s="204"/>
      <c r="AM3" s="24" t="s">
        <v>30</v>
      </c>
      <c r="AN3" s="24" t="s">
        <v>31</v>
      </c>
      <c r="AO3" s="99" t="s">
        <v>135</v>
      </c>
      <c r="AP3" s="24" t="s">
        <v>32</v>
      </c>
      <c r="AQ3" s="24" t="s">
        <v>33</v>
      </c>
      <c r="AR3" s="226">
        <v>2017</v>
      </c>
    </row>
    <row r="4" spans="1:52" ht="15.95" customHeight="1" thickBot="1">
      <c r="B4" s="38" t="s">
        <v>2</v>
      </c>
      <c r="C4" s="29"/>
      <c r="D4" s="39">
        <v>2012</v>
      </c>
      <c r="E4" s="39">
        <v>2012</v>
      </c>
      <c r="F4" s="100">
        <v>2012</v>
      </c>
      <c r="G4" s="39">
        <v>2012</v>
      </c>
      <c r="H4" s="39">
        <v>2012</v>
      </c>
      <c r="I4" s="227"/>
      <c r="J4" s="211"/>
      <c r="K4" s="39">
        <v>2013</v>
      </c>
      <c r="L4" s="39">
        <v>2013</v>
      </c>
      <c r="M4" s="100">
        <v>2013</v>
      </c>
      <c r="N4" s="39">
        <v>2013</v>
      </c>
      <c r="O4" s="39">
        <v>2013</v>
      </c>
      <c r="P4" s="227"/>
      <c r="Q4" s="29"/>
      <c r="R4" s="39">
        <v>2014</v>
      </c>
      <c r="S4" s="39">
        <v>2014</v>
      </c>
      <c r="T4" s="100">
        <v>2014</v>
      </c>
      <c r="U4" s="39">
        <v>2014</v>
      </c>
      <c r="V4" s="39">
        <v>2014</v>
      </c>
      <c r="W4" s="227"/>
      <c r="X4" s="29"/>
      <c r="Y4" s="41">
        <v>2015</v>
      </c>
      <c r="Z4" s="41">
        <v>2015</v>
      </c>
      <c r="AA4" s="100">
        <v>2015</v>
      </c>
      <c r="AB4" s="126">
        <v>2015</v>
      </c>
      <c r="AC4" s="41">
        <v>2015</v>
      </c>
      <c r="AD4" s="227"/>
      <c r="AE4" s="29"/>
      <c r="AF4" s="41">
        <v>2016</v>
      </c>
      <c r="AG4" s="41">
        <v>2016</v>
      </c>
      <c r="AH4" s="100">
        <v>2016</v>
      </c>
      <c r="AI4" s="41">
        <v>2016</v>
      </c>
      <c r="AJ4" s="41">
        <v>2016</v>
      </c>
      <c r="AK4" s="227"/>
      <c r="AL4" s="205"/>
      <c r="AM4" s="41">
        <v>2017</v>
      </c>
      <c r="AN4" s="41">
        <v>2017</v>
      </c>
      <c r="AO4" s="100">
        <v>2017</v>
      </c>
      <c r="AP4" s="41">
        <v>2017</v>
      </c>
      <c r="AQ4" s="41">
        <v>2017</v>
      </c>
      <c r="AR4" s="227"/>
    </row>
    <row r="5" spans="1:52" ht="9" customHeight="1">
      <c r="B5" s="33"/>
      <c r="C5" s="6"/>
      <c r="D5" s="6"/>
      <c r="E5" s="6"/>
      <c r="F5" s="6"/>
      <c r="G5" s="6"/>
      <c r="H5" s="6"/>
      <c r="I5" s="6"/>
      <c r="J5" s="6"/>
      <c r="K5" s="133"/>
      <c r="L5" s="133"/>
      <c r="M5" s="133"/>
      <c r="N5" s="133"/>
      <c r="O5" s="133"/>
      <c r="P5" s="133"/>
      <c r="Q5" s="6"/>
      <c r="R5" s="133"/>
      <c r="S5" s="133"/>
      <c r="T5" s="133"/>
      <c r="U5" s="133"/>
      <c r="V5" s="133"/>
      <c r="W5" s="133"/>
      <c r="X5" s="6"/>
      <c r="Y5" s="134"/>
      <c r="Z5" s="134"/>
      <c r="AA5" s="134"/>
      <c r="AB5" s="134"/>
      <c r="AC5" s="180"/>
      <c r="AD5" s="180"/>
      <c r="AE5" s="6"/>
      <c r="AF5" s="134"/>
      <c r="AG5" s="134"/>
      <c r="AH5" s="134"/>
      <c r="AI5" s="134"/>
      <c r="AJ5" s="134"/>
      <c r="AK5" s="180"/>
      <c r="AL5" s="180"/>
      <c r="AM5" s="180"/>
      <c r="AN5" s="134"/>
      <c r="AO5" s="134"/>
      <c r="AP5" s="134"/>
      <c r="AQ5" s="134"/>
      <c r="AR5" s="180"/>
    </row>
    <row r="6" spans="1:52" s="135" customFormat="1" ht="27" customHeight="1">
      <c r="B6" s="136" t="s">
        <v>90</v>
      </c>
      <c r="C6" s="137"/>
      <c r="D6" s="137"/>
      <c r="E6" s="137"/>
      <c r="F6" s="137"/>
      <c r="G6" s="137"/>
      <c r="H6" s="137"/>
      <c r="I6" s="137"/>
      <c r="J6" s="137"/>
      <c r="K6" s="138"/>
      <c r="L6" s="139"/>
      <c r="M6" s="139"/>
      <c r="N6" s="139"/>
      <c r="O6" s="139"/>
      <c r="P6" s="139"/>
      <c r="Q6" s="137"/>
      <c r="R6" s="138"/>
      <c r="S6" s="138"/>
      <c r="T6" s="138"/>
      <c r="U6" s="138"/>
      <c r="V6" s="138"/>
      <c r="W6" s="138"/>
      <c r="X6" s="137"/>
      <c r="Y6" s="138"/>
      <c r="Z6" s="138"/>
      <c r="AA6" s="138" t="s">
        <v>172</v>
      </c>
      <c r="AB6" s="186"/>
      <c r="AC6" s="138" t="s">
        <v>172</v>
      </c>
      <c r="AD6" s="186"/>
      <c r="AE6" s="137"/>
      <c r="AF6" s="138"/>
      <c r="AG6" s="138"/>
      <c r="AH6" s="138"/>
      <c r="AI6" s="138"/>
      <c r="AJ6" s="138"/>
      <c r="AK6" s="186"/>
      <c r="AL6" s="186"/>
      <c r="AM6" s="186"/>
      <c r="AN6" s="138"/>
      <c r="AO6" s="138"/>
      <c r="AP6" s="138"/>
      <c r="AQ6" s="138"/>
      <c r="AR6" s="186"/>
    </row>
    <row r="7" spans="1:52" s="11" customFormat="1" ht="15.95" customHeight="1">
      <c r="B7" s="26" t="s">
        <v>91</v>
      </c>
      <c r="C7" s="12"/>
      <c r="D7" s="71">
        <v>-1075</v>
      </c>
      <c r="E7" s="71">
        <v>1621</v>
      </c>
      <c r="F7" s="71">
        <v>546</v>
      </c>
      <c r="G7" s="71">
        <v>-9018</v>
      </c>
      <c r="H7" s="71">
        <v>-11569</v>
      </c>
      <c r="I7" s="71">
        <v>-20041</v>
      </c>
      <c r="J7" s="71"/>
      <c r="K7" s="71">
        <v>-7569</v>
      </c>
      <c r="L7" s="71">
        <v>-1910</v>
      </c>
      <c r="M7" s="71">
        <v>-9479</v>
      </c>
      <c r="N7" s="71">
        <v>-286</v>
      </c>
      <c r="O7" s="71">
        <v>-10251</v>
      </c>
      <c r="P7" s="71">
        <v>-20016</v>
      </c>
      <c r="Q7" s="90"/>
      <c r="R7" s="71">
        <v>-46</v>
      </c>
      <c r="S7" s="71">
        <v>-1862</v>
      </c>
      <c r="T7" s="71">
        <v>-1908</v>
      </c>
      <c r="U7" s="71">
        <v>-1608</v>
      </c>
      <c r="V7" s="71">
        <v>-7412</v>
      </c>
      <c r="W7" s="71">
        <v>-10928</v>
      </c>
      <c r="X7" s="90"/>
      <c r="Y7" s="71">
        <v>617</v>
      </c>
      <c r="Z7" s="71">
        <v>1066</v>
      </c>
      <c r="AA7" s="71">
        <v>1683</v>
      </c>
      <c r="AB7" s="187">
        <v>1553</v>
      </c>
      <c r="AC7" s="71">
        <v>1247</v>
      </c>
      <c r="AD7" s="187">
        <v>4483</v>
      </c>
      <c r="AE7" s="90"/>
      <c r="AF7" s="71">
        <v>839</v>
      </c>
      <c r="AG7" s="71">
        <v>989</v>
      </c>
      <c r="AH7" s="71">
        <v>1828</v>
      </c>
      <c r="AI7" s="71">
        <v>1276</v>
      </c>
      <c r="AJ7" s="71">
        <v>965</v>
      </c>
      <c r="AK7" s="187">
        <v>4069</v>
      </c>
      <c r="AL7" s="187"/>
      <c r="AM7" s="187">
        <v>626</v>
      </c>
      <c r="AN7" s="71">
        <v>357</v>
      </c>
      <c r="AO7" s="71">
        <v>983</v>
      </c>
      <c r="AP7" s="71">
        <v>-1695</v>
      </c>
      <c r="AQ7" s="71">
        <v>-26915</v>
      </c>
      <c r="AR7" s="187">
        <v>-27627</v>
      </c>
      <c r="AS7" s="13"/>
      <c r="AT7" s="13"/>
      <c r="AU7" s="13"/>
      <c r="AV7" s="13"/>
      <c r="AW7" s="13"/>
      <c r="AX7" s="13"/>
      <c r="AY7" s="13"/>
      <c r="AZ7" s="13"/>
    </row>
    <row r="8" spans="1:52" s="11" customFormat="1" ht="15.95" customHeight="1">
      <c r="A8" s="194"/>
      <c r="B8" s="193" t="s">
        <v>177</v>
      </c>
      <c r="C8" s="12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90"/>
      <c r="R8" s="71"/>
      <c r="S8" s="71"/>
      <c r="T8" s="71"/>
      <c r="U8" s="71"/>
      <c r="V8" s="71"/>
      <c r="W8" s="152"/>
      <c r="X8" s="90"/>
      <c r="Y8" s="71"/>
      <c r="Z8" s="71">
        <v>0</v>
      </c>
      <c r="AA8" s="71"/>
      <c r="AB8" s="187"/>
      <c r="AC8" s="71"/>
      <c r="AD8" s="187"/>
      <c r="AE8" s="90"/>
      <c r="AF8" s="71"/>
      <c r="AG8" s="71"/>
      <c r="AH8" s="71"/>
      <c r="AI8" s="71"/>
      <c r="AJ8" s="71"/>
      <c r="AK8" s="187"/>
      <c r="AL8" s="187"/>
      <c r="AM8" s="187"/>
      <c r="AN8" s="71">
        <v>0</v>
      </c>
      <c r="AO8" s="71"/>
      <c r="AP8" s="71">
        <v>0</v>
      </c>
      <c r="AQ8" s="71">
        <v>0</v>
      </c>
      <c r="AR8" s="187"/>
      <c r="AS8" s="13"/>
      <c r="AT8" s="13"/>
      <c r="AU8" s="13"/>
      <c r="AV8" s="13"/>
      <c r="AW8" s="13"/>
      <c r="AX8" s="13"/>
      <c r="AY8" s="13"/>
      <c r="AZ8" s="13"/>
    </row>
    <row r="9" spans="1:52" s="11" customFormat="1" ht="15.95" customHeight="1">
      <c r="B9" s="26" t="s">
        <v>92</v>
      </c>
      <c r="C9" s="12"/>
      <c r="D9" s="71">
        <v>2685</v>
      </c>
      <c r="E9" s="71">
        <v>2670</v>
      </c>
      <c r="F9" s="71">
        <v>5355</v>
      </c>
      <c r="G9" s="71">
        <v>2617</v>
      </c>
      <c r="H9" s="71">
        <v>-4807</v>
      </c>
      <c r="I9" s="71">
        <v>3165</v>
      </c>
      <c r="J9" s="71"/>
      <c r="K9" s="71">
        <v>683</v>
      </c>
      <c r="L9" s="71">
        <v>689</v>
      </c>
      <c r="M9" s="71">
        <v>1372</v>
      </c>
      <c r="N9" s="71">
        <v>651</v>
      </c>
      <c r="O9" s="71">
        <v>608</v>
      </c>
      <c r="P9" s="71">
        <v>2631</v>
      </c>
      <c r="Q9" s="90"/>
      <c r="R9" s="71">
        <v>577</v>
      </c>
      <c r="S9" s="71">
        <v>567</v>
      </c>
      <c r="T9" s="71">
        <v>1144</v>
      </c>
      <c r="U9" s="71">
        <v>561</v>
      </c>
      <c r="V9" s="71">
        <v>522</v>
      </c>
      <c r="W9" s="71">
        <v>2227</v>
      </c>
      <c r="X9" s="90"/>
      <c r="Y9" s="71">
        <v>477</v>
      </c>
      <c r="Z9" s="71">
        <v>465</v>
      </c>
      <c r="AA9" s="71">
        <v>942</v>
      </c>
      <c r="AB9" s="187">
        <v>458</v>
      </c>
      <c r="AC9" s="71">
        <v>513</v>
      </c>
      <c r="AD9" s="187">
        <v>1913</v>
      </c>
      <c r="AE9" s="90"/>
      <c r="AF9" s="71">
        <v>540</v>
      </c>
      <c r="AG9" s="71">
        <v>523</v>
      </c>
      <c r="AH9" s="71">
        <v>1063</v>
      </c>
      <c r="AI9" s="71">
        <v>207</v>
      </c>
      <c r="AJ9" s="71">
        <v>435</v>
      </c>
      <c r="AK9" s="187">
        <v>1705</v>
      </c>
      <c r="AL9" s="187"/>
      <c r="AM9" s="187">
        <v>410</v>
      </c>
      <c r="AN9" s="71">
        <v>389</v>
      </c>
      <c r="AO9" s="71">
        <v>799</v>
      </c>
      <c r="AP9" s="71">
        <v>370</v>
      </c>
      <c r="AQ9" s="71">
        <v>374</v>
      </c>
      <c r="AR9" s="187">
        <v>1543</v>
      </c>
      <c r="AS9" s="13"/>
      <c r="AT9" s="13"/>
      <c r="AU9" s="13"/>
      <c r="AV9" s="13"/>
      <c r="AW9" s="13"/>
      <c r="AX9" s="13"/>
      <c r="AY9" s="13"/>
      <c r="AZ9" s="13"/>
    </row>
    <row r="10" spans="1:52" s="11" customFormat="1" ht="29.1" customHeight="1">
      <c r="B10" s="26" t="s">
        <v>93</v>
      </c>
      <c r="C10" s="12"/>
      <c r="D10" s="71"/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/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90"/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90"/>
      <c r="Y10" s="71">
        <v>0</v>
      </c>
      <c r="Z10" s="71">
        <v>0</v>
      </c>
      <c r="AA10" s="71">
        <v>0</v>
      </c>
      <c r="AB10" s="187">
        <v>0</v>
      </c>
      <c r="AC10" s="71">
        <v>0</v>
      </c>
      <c r="AD10" s="187">
        <v>0</v>
      </c>
      <c r="AE10" s="90"/>
      <c r="AF10" s="71">
        <v>0</v>
      </c>
      <c r="AG10" s="71">
        <v>0</v>
      </c>
      <c r="AH10" s="71">
        <v>0</v>
      </c>
      <c r="AI10" s="71">
        <v>0</v>
      </c>
      <c r="AJ10" s="71">
        <v>0</v>
      </c>
      <c r="AK10" s="187">
        <v>0</v>
      </c>
      <c r="AL10" s="187"/>
      <c r="AM10" s="187">
        <v>0</v>
      </c>
      <c r="AN10" s="71">
        <v>0</v>
      </c>
      <c r="AO10" s="71">
        <v>0</v>
      </c>
      <c r="AP10" s="71">
        <v>0</v>
      </c>
      <c r="AQ10" s="71">
        <v>0</v>
      </c>
      <c r="AR10" s="187">
        <v>0</v>
      </c>
      <c r="AS10" s="13"/>
      <c r="AT10" s="13"/>
      <c r="AU10" s="13"/>
      <c r="AV10" s="13"/>
      <c r="AW10" s="13"/>
      <c r="AX10" s="13"/>
      <c r="AY10" s="13"/>
      <c r="AZ10" s="13"/>
    </row>
    <row r="11" spans="1:52" s="11" customFormat="1" ht="15.95" customHeight="1">
      <c r="B11" s="26" t="s">
        <v>94</v>
      </c>
      <c r="C11" s="12"/>
      <c r="D11" s="71">
        <v>2</v>
      </c>
      <c r="E11" s="71">
        <v>-2</v>
      </c>
      <c r="F11" s="71">
        <v>0</v>
      </c>
      <c r="G11" s="71">
        <v>0</v>
      </c>
      <c r="H11" s="71">
        <v>-1</v>
      </c>
      <c r="I11" s="71">
        <v>-1</v>
      </c>
      <c r="J11" s="71"/>
      <c r="K11" s="71">
        <v>0</v>
      </c>
      <c r="L11" s="71">
        <v>-3</v>
      </c>
      <c r="M11" s="71">
        <v>-3</v>
      </c>
      <c r="N11" s="71">
        <v>4</v>
      </c>
      <c r="O11" s="71">
        <v>16</v>
      </c>
      <c r="P11" s="71">
        <v>17</v>
      </c>
      <c r="Q11" s="90"/>
      <c r="R11" s="71">
        <v>-2</v>
      </c>
      <c r="S11" s="71">
        <v>0</v>
      </c>
      <c r="T11" s="71">
        <v>-2</v>
      </c>
      <c r="U11" s="71">
        <v>2</v>
      </c>
      <c r="V11" s="71">
        <v>0</v>
      </c>
      <c r="W11" s="71">
        <v>0</v>
      </c>
      <c r="X11" s="90"/>
      <c r="Y11" s="71">
        <v>0</v>
      </c>
      <c r="Z11" s="71">
        <v>0</v>
      </c>
      <c r="AA11" s="71">
        <v>0</v>
      </c>
      <c r="AB11" s="187">
        <v>0</v>
      </c>
      <c r="AC11" s="71">
        <v>0</v>
      </c>
      <c r="AD11" s="187">
        <v>0</v>
      </c>
      <c r="AE11" s="90"/>
      <c r="AF11" s="71">
        <v>0</v>
      </c>
      <c r="AG11" s="71">
        <v>0</v>
      </c>
      <c r="AH11" s="71">
        <v>0</v>
      </c>
      <c r="AI11" s="71">
        <v>0</v>
      </c>
      <c r="AJ11" s="71">
        <v>0</v>
      </c>
      <c r="AK11" s="187">
        <v>0</v>
      </c>
      <c r="AL11" s="187"/>
      <c r="AM11" s="187">
        <v>0</v>
      </c>
      <c r="AN11" s="71">
        <v>0</v>
      </c>
      <c r="AO11" s="71">
        <v>0</v>
      </c>
      <c r="AP11" s="71">
        <v>0</v>
      </c>
      <c r="AQ11" s="71">
        <v>0</v>
      </c>
      <c r="AR11" s="187">
        <v>0</v>
      </c>
      <c r="AS11" s="13"/>
      <c r="AT11" s="13"/>
      <c r="AU11" s="13"/>
      <c r="AV11" s="13"/>
      <c r="AW11" s="13"/>
      <c r="AX11" s="13"/>
      <c r="AY11" s="13"/>
      <c r="AZ11" s="13"/>
    </row>
    <row r="12" spans="1:52" s="11" customFormat="1" ht="15.95" customHeight="1">
      <c r="B12" s="26" t="s">
        <v>95</v>
      </c>
      <c r="C12" s="12"/>
      <c r="D12" s="71">
        <v>681</v>
      </c>
      <c r="E12" s="71">
        <v>914</v>
      </c>
      <c r="F12" s="71">
        <v>1595</v>
      </c>
      <c r="G12" s="71">
        <v>776</v>
      </c>
      <c r="H12" s="71">
        <v>-2066</v>
      </c>
      <c r="I12" s="71">
        <v>305</v>
      </c>
      <c r="J12" s="71"/>
      <c r="K12" s="71">
        <v>77</v>
      </c>
      <c r="L12" s="71">
        <v>134</v>
      </c>
      <c r="M12" s="71">
        <v>211</v>
      </c>
      <c r="N12" s="71">
        <v>-16</v>
      </c>
      <c r="O12" s="71">
        <v>407</v>
      </c>
      <c r="P12" s="71">
        <v>602</v>
      </c>
      <c r="Q12" s="90"/>
      <c r="R12" s="71">
        <v>-25</v>
      </c>
      <c r="S12" s="71">
        <v>70</v>
      </c>
      <c r="T12" s="71">
        <v>45</v>
      </c>
      <c r="U12" s="71">
        <v>66</v>
      </c>
      <c r="V12" s="71">
        <v>127</v>
      </c>
      <c r="W12" s="71">
        <v>238</v>
      </c>
      <c r="X12" s="90"/>
      <c r="Y12" s="71">
        <v>121</v>
      </c>
      <c r="Z12" s="71">
        <v>104</v>
      </c>
      <c r="AA12" s="71">
        <v>225</v>
      </c>
      <c r="AB12" s="187">
        <v>105</v>
      </c>
      <c r="AC12" s="71">
        <v>111</v>
      </c>
      <c r="AD12" s="187">
        <v>441</v>
      </c>
      <c r="AE12" s="90"/>
      <c r="AF12" s="71">
        <v>27</v>
      </c>
      <c r="AG12" s="71">
        <v>63</v>
      </c>
      <c r="AH12" s="71">
        <v>90</v>
      </c>
      <c r="AI12" s="71">
        <v>65</v>
      </c>
      <c r="AJ12" s="71">
        <v>-4</v>
      </c>
      <c r="AK12" s="187">
        <v>151</v>
      </c>
      <c r="AL12" s="187"/>
      <c r="AM12" s="187">
        <v>-4</v>
      </c>
      <c r="AN12" s="71">
        <v>69</v>
      </c>
      <c r="AO12" s="71">
        <v>65</v>
      </c>
      <c r="AP12" s="71">
        <v>242</v>
      </c>
      <c r="AQ12" s="71">
        <v>261</v>
      </c>
      <c r="AR12" s="187">
        <v>568</v>
      </c>
      <c r="AS12" s="13"/>
      <c r="AT12" s="13"/>
      <c r="AU12" s="13"/>
      <c r="AV12" s="13"/>
      <c r="AW12" s="13"/>
      <c r="AX12" s="13"/>
      <c r="AY12" s="13"/>
      <c r="AZ12" s="13"/>
    </row>
    <row r="13" spans="1:52" s="11" customFormat="1" ht="15.95" customHeight="1">
      <c r="B13" s="26" t="s">
        <v>96</v>
      </c>
      <c r="C13" s="12"/>
      <c r="D13" s="71">
        <v>-49</v>
      </c>
      <c r="E13" s="71">
        <v>-45</v>
      </c>
      <c r="F13" s="71">
        <v>-94</v>
      </c>
      <c r="G13" s="71">
        <v>-300</v>
      </c>
      <c r="H13" s="71">
        <v>-306</v>
      </c>
      <c r="I13" s="71">
        <v>-700</v>
      </c>
      <c r="J13" s="71"/>
      <c r="K13" s="71">
        <v>-78</v>
      </c>
      <c r="L13" s="71">
        <v>-72</v>
      </c>
      <c r="M13" s="71">
        <v>-150</v>
      </c>
      <c r="N13" s="71">
        <v>-49</v>
      </c>
      <c r="O13" s="71">
        <v>-39</v>
      </c>
      <c r="P13" s="71">
        <v>-238</v>
      </c>
      <c r="Q13" s="90"/>
      <c r="R13" s="71">
        <v>-23</v>
      </c>
      <c r="S13" s="71">
        <v>-15</v>
      </c>
      <c r="T13" s="71">
        <v>-38</v>
      </c>
      <c r="U13" s="71">
        <v>-1</v>
      </c>
      <c r="V13" s="71">
        <v>-86</v>
      </c>
      <c r="W13" s="71">
        <v>-125</v>
      </c>
      <c r="X13" s="90"/>
      <c r="Y13" s="71">
        <v>14</v>
      </c>
      <c r="Z13" s="71">
        <v>6</v>
      </c>
      <c r="AA13" s="71">
        <v>20</v>
      </c>
      <c r="AB13" s="187">
        <v>-26</v>
      </c>
      <c r="AC13" s="71">
        <v>-1273</v>
      </c>
      <c r="AD13" s="187">
        <v>-1279</v>
      </c>
      <c r="AE13" s="90"/>
      <c r="AF13" s="71">
        <f>-30</f>
        <v>-30</v>
      </c>
      <c r="AG13" s="71">
        <v>-26</v>
      </c>
      <c r="AH13" s="71">
        <v>-56</v>
      </c>
      <c r="AI13" s="71">
        <v>-21</v>
      </c>
      <c r="AJ13" s="71">
        <v>-736</v>
      </c>
      <c r="AK13" s="187">
        <v>-813</v>
      </c>
      <c r="AL13" s="187"/>
      <c r="AM13" s="187">
        <v>-75</v>
      </c>
      <c r="AN13" s="71">
        <v>-9</v>
      </c>
      <c r="AO13" s="71">
        <v>-84</v>
      </c>
      <c r="AP13" s="71">
        <v>-20</v>
      </c>
      <c r="AQ13" s="71">
        <v>-8</v>
      </c>
      <c r="AR13" s="187">
        <v>-112</v>
      </c>
      <c r="AS13" s="13"/>
      <c r="AT13" s="13"/>
      <c r="AU13" s="13"/>
      <c r="AV13" s="13"/>
      <c r="AW13" s="13"/>
      <c r="AX13" s="13"/>
      <c r="AY13" s="13"/>
      <c r="AZ13" s="13"/>
    </row>
    <row r="14" spans="1:52" s="11" customFormat="1" ht="15.95" customHeight="1">
      <c r="B14" s="26" t="s">
        <v>97</v>
      </c>
      <c r="C14" s="12"/>
      <c r="D14" s="71">
        <v>0</v>
      </c>
      <c r="E14" s="71">
        <v>0</v>
      </c>
      <c r="F14" s="71">
        <v>0</v>
      </c>
      <c r="G14" s="71">
        <v>1</v>
      </c>
      <c r="H14" s="71">
        <v>0</v>
      </c>
      <c r="I14" s="71">
        <v>1</v>
      </c>
      <c r="J14" s="71"/>
      <c r="K14" s="71">
        <v>-22</v>
      </c>
      <c r="L14" s="71">
        <v>32</v>
      </c>
      <c r="M14" s="71">
        <v>10</v>
      </c>
      <c r="N14" s="71">
        <v>4</v>
      </c>
      <c r="O14" s="71">
        <v>-1150</v>
      </c>
      <c r="P14" s="71">
        <v>-1136</v>
      </c>
      <c r="Q14" s="90"/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90"/>
      <c r="Y14" s="71">
        <v>0</v>
      </c>
      <c r="Z14" s="71">
        <v>0</v>
      </c>
      <c r="AA14" s="71">
        <v>0</v>
      </c>
      <c r="AB14" s="187">
        <v>0</v>
      </c>
      <c r="AC14" s="71">
        <v>0</v>
      </c>
      <c r="AD14" s="187">
        <v>0</v>
      </c>
      <c r="AE14" s="90"/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187">
        <v>0</v>
      </c>
      <c r="AL14" s="187"/>
      <c r="AM14" s="187">
        <v>0</v>
      </c>
      <c r="AN14" s="71">
        <v>0</v>
      </c>
      <c r="AO14" s="71">
        <v>0</v>
      </c>
      <c r="AP14" s="71">
        <v>0</v>
      </c>
      <c r="AQ14" s="71">
        <v>0</v>
      </c>
      <c r="AR14" s="187">
        <v>0</v>
      </c>
      <c r="AS14" s="13"/>
      <c r="AT14" s="13"/>
      <c r="AU14" s="13"/>
      <c r="AV14" s="13"/>
      <c r="AW14" s="13"/>
      <c r="AX14" s="13"/>
      <c r="AY14" s="13"/>
      <c r="AZ14" s="13"/>
    </row>
    <row r="15" spans="1:52" s="11" customFormat="1" ht="15.95" customHeight="1">
      <c r="B15" s="26" t="s">
        <v>98</v>
      </c>
      <c r="C15" s="12"/>
      <c r="D15" s="71">
        <v>2244</v>
      </c>
      <c r="E15" s="71">
        <v>5158</v>
      </c>
      <c r="F15" s="71">
        <v>7402</v>
      </c>
      <c r="G15" s="71">
        <v>-5924</v>
      </c>
      <c r="H15" s="71">
        <v>-18749</v>
      </c>
      <c r="I15" s="71">
        <v>-17271</v>
      </c>
      <c r="J15" s="71"/>
      <c r="K15" s="71">
        <v>-6909</v>
      </c>
      <c r="L15" s="71">
        <v>-1130</v>
      </c>
      <c r="M15" s="71">
        <v>-8039</v>
      </c>
      <c r="N15" s="71">
        <v>308</v>
      </c>
      <c r="O15" s="71">
        <v>-10409</v>
      </c>
      <c r="P15" s="71">
        <v>-18140</v>
      </c>
      <c r="Q15" s="90"/>
      <c r="R15" s="71">
        <v>481</v>
      </c>
      <c r="S15" s="71">
        <v>-1240</v>
      </c>
      <c r="T15" s="71">
        <v>-759</v>
      </c>
      <c r="U15" s="71">
        <v>-980</v>
      </c>
      <c r="V15" s="71">
        <v>-6849</v>
      </c>
      <c r="W15" s="71">
        <v>-8588</v>
      </c>
      <c r="X15" s="90"/>
      <c r="Y15" s="71">
        <v>1229</v>
      </c>
      <c r="Z15" s="71">
        <v>1641</v>
      </c>
      <c r="AA15" s="71">
        <v>2870</v>
      </c>
      <c r="AB15" s="187">
        <v>2090</v>
      </c>
      <c r="AC15" s="71">
        <v>598</v>
      </c>
      <c r="AD15" s="187">
        <v>5558</v>
      </c>
      <c r="AE15" s="90"/>
      <c r="AF15" s="71">
        <v>1376</v>
      </c>
      <c r="AG15" s="71">
        <v>1549</v>
      </c>
      <c r="AH15" s="71">
        <v>2925</v>
      </c>
      <c r="AI15" s="71">
        <v>1527</v>
      </c>
      <c r="AJ15" s="71">
        <v>660</v>
      </c>
      <c r="AK15" s="187">
        <v>5112</v>
      </c>
      <c r="AL15" s="187"/>
      <c r="AM15" s="187">
        <v>957</v>
      </c>
      <c r="AN15" s="71">
        <v>806</v>
      </c>
      <c r="AO15" s="71">
        <v>1763</v>
      </c>
      <c r="AP15" s="71">
        <v>-1103</v>
      </c>
      <c r="AQ15" s="71">
        <v>-26288</v>
      </c>
      <c r="AR15" s="187">
        <v>-25628</v>
      </c>
      <c r="AS15" s="13"/>
      <c r="AT15" s="13"/>
      <c r="AU15" s="13"/>
      <c r="AV15" s="13"/>
      <c r="AW15" s="13"/>
      <c r="AX15" s="13"/>
      <c r="AY15" s="13"/>
      <c r="AZ15" s="13"/>
    </row>
    <row r="16" spans="1:52" s="11" customFormat="1" ht="15.95" customHeight="1">
      <c r="B16" s="26" t="s">
        <v>99</v>
      </c>
      <c r="C16" s="12"/>
      <c r="D16" s="71">
        <v>-605</v>
      </c>
      <c r="E16" s="71">
        <v>28</v>
      </c>
      <c r="F16" s="71">
        <v>-577</v>
      </c>
      <c r="G16" s="71">
        <v>-575</v>
      </c>
      <c r="H16" s="71">
        <v>3819</v>
      </c>
      <c r="I16" s="71">
        <v>2667</v>
      </c>
      <c r="J16" s="71"/>
      <c r="K16" s="71">
        <v>521</v>
      </c>
      <c r="L16" s="71">
        <v>1872</v>
      </c>
      <c r="M16" s="71">
        <v>2393</v>
      </c>
      <c r="N16" s="71">
        <v>891</v>
      </c>
      <c r="O16" s="71">
        <v>669</v>
      </c>
      <c r="P16" s="71">
        <v>3953</v>
      </c>
      <c r="Q16" s="90"/>
      <c r="R16" s="71">
        <v>2106</v>
      </c>
      <c r="S16" s="71">
        <v>1263</v>
      </c>
      <c r="T16" s="71">
        <v>3369</v>
      </c>
      <c r="U16" s="71">
        <v>384</v>
      </c>
      <c r="V16" s="71">
        <v>-17</v>
      </c>
      <c r="W16" s="71">
        <v>3736</v>
      </c>
      <c r="X16" s="90"/>
      <c r="Y16" s="71">
        <v>-130</v>
      </c>
      <c r="Z16" s="71">
        <v>4</v>
      </c>
      <c r="AA16" s="71">
        <v>-126</v>
      </c>
      <c r="AB16" s="187">
        <v>219</v>
      </c>
      <c r="AC16" s="71">
        <v>85</v>
      </c>
      <c r="AD16" s="187">
        <v>178</v>
      </c>
      <c r="AE16" s="90"/>
      <c r="AF16" s="71">
        <v>109</v>
      </c>
      <c r="AG16" s="71">
        <v>-181</v>
      </c>
      <c r="AH16" s="71">
        <v>-72</v>
      </c>
      <c r="AI16" s="71">
        <v>-288</v>
      </c>
      <c r="AJ16" s="71">
        <v>23</v>
      </c>
      <c r="AK16" s="187">
        <v>-337</v>
      </c>
      <c r="AL16" s="187"/>
      <c r="AM16" s="187">
        <v>99</v>
      </c>
      <c r="AN16" s="71">
        <v>126</v>
      </c>
      <c r="AO16" s="71">
        <v>225</v>
      </c>
      <c r="AP16" s="71">
        <v>-141</v>
      </c>
      <c r="AQ16" s="71">
        <v>-17</v>
      </c>
      <c r="AR16" s="187">
        <v>67</v>
      </c>
      <c r="AS16" s="13"/>
      <c r="AT16" s="13"/>
      <c r="AU16" s="13"/>
      <c r="AV16" s="13"/>
      <c r="AW16" s="13"/>
      <c r="AX16" s="13"/>
      <c r="AY16" s="13"/>
      <c r="AZ16" s="13"/>
    </row>
    <row r="17" spans="2:52" s="11" customFormat="1" ht="27.95" customHeight="1">
      <c r="B17" s="26" t="s">
        <v>100</v>
      </c>
      <c r="C17" s="12"/>
      <c r="D17" s="71">
        <v>8328</v>
      </c>
      <c r="E17" s="71">
        <v>-21046</v>
      </c>
      <c r="F17" s="71">
        <v>-12718</v>
      </c>
      <c r="G17" s="71">
        <v>9320</v>
      </c>
      <c r="H17" s="71">
        <v>10911</v>
      </c>
      <c r="I17" s="71">
        <v>7513</v>
      </c>
      <c r="J17" s="71"/>
      <c r="K17" s="71">
        <v>-1026</v>
      </c>
      <c r="L17" s="71">
        <v>-9784</v>
      </c>
      <c r="M17" s="71">
        <v>-10810</v>
      </c>
      <c r="N17" s="71">
        <v>-10929</v>
      </c>
      <c r="O17" s="71">
        <v>12522</v>
      </c>
      <c r="P17" s="71">
        <v>-9217</v>
      </c>
      <c r="Q17" s="90"/>
      <c r="R17" s="71">
        <v>834</v>
      </c>
      <c r="S17" s="71">
        <v>20202</v>
      </c>
      <c r="T17" s="71">
        <v>21036</v>
      </c>
      <c r="U17" s="71">
        <v>5646</v>
      </c>
      <c r="V17" s="71">
        <v>-2062</v>
      </c>
      <c r="W17" s="71">
        <v>24620</v>
      </c>
      <c r="X17" s="90"/>
      <c r="Y17" s="71">
        <v>-3883</v>
      </c>
      <c r="Z17" s="71">
        <v>2538</v>
      </c>
      <c r="AA17" s="71">
        <v>-1345</v>
      </c>
      <c r="AB17" s="187">
        <v>-4102</v>
      </c>
      <c r="AC17" s="71">
        <v>1362</v>
      </c>
      <c r="AD17" s="187">
        <v>-4085</v>
      </c>
      <c r="AE17" s="90"/>
      <c r="AF17" s="71">
        <v>3449</v>
      </c>
      <c r="AG17" s="71">
        <v>-1875</v>
      </c>
      <c r="AH17" s="71">
        <v>1574</v>
      </c>
      <c r="AI17" s="71">
        <v>-8072</v>
      </c>
      <c r="AJ17" s="71">
        <v>-8003</v>
      </c>
      <c r="AK17" s="187">
        <v>-14501</v>
      </c>
      <c r="AL17" s="187"/>
      <c r="AM17" s="187">
        <v>10406</v>
      </c>
      <c r="AN17" s="71">
        <v>-5126</v>
      </c>
      <c r="AO17" s="71">
        <v>5280</v>
      </c>
      <c r="AP17" s="71">
        <v>-5766</v>
      </c>
      <c r="AQ17" s="71">
        <v>10548</v>
      </c>
      <c r="AR17" s="187">
        <v>10062</v>
      </c>
      <c r="AS17" s="13"/>
      <c r="AT17" s="13"/>
      <c r="AU17" s="13"/>
      <c r="AV17" s="13"/>
      <c r="AW17" s="13"/>
      <c r="AX17" s="13"/>
      <c r="AY17" s="13"/>
      <c r="AZ17" s="13"/>
    </row>
    <row r="18" spans="2:52" s="11" customFormat="1" ht="15.95" customHeight="1">
      <c r="B18" s="26" t="s">
        <v>101</v>
      </c>
      <c r="C18" s="12"/>
      <c r="D18" s="71">
        <v>-2322</v>
      </c>
      <c r="E18" s="71">
        <v>593</v>
      </c>
      <c r="F18" s="71">
        <v>-1729</v>
      </c>
      <c r="G18" s="71">
        <v>1283</v>
      </c>
      <c r="H18" s="71">
        <v>607</v>
      </c>
      <c r="I18" s="71">
        <v>161</v>
      </c>
      <c r="J18" s="71"/>
      <c r="K18" s="71">
        <v>-419</v>
      </c>
      <c r="L18" s="71">
        <v>265</v>
      </c>
      <c r="M18" s="71">
        <v>-154</v>
      </c>
      <c r="N18" s="71">
        <v>10</v>
      </c>
      <c r="O18" s="71">
        <v>-927</v>
      </c>
      <c r="P18" s="71">
        <v>-1071</v>
      </c>
      <c r="Q18" s="90"/>
      <c r="R18" s="71">
        <v>66</v>
      </c>
      <c r="S18" s="71">
        <v>-178</v>
      </c>
      <c r="T18" s="71">
        <v>-112</v>
      </c>
      <c r="U18" s="71">
        <v>10</v>
      </c>
      <c r="V18" s="71">
        <v>55</v>
      </c>
      <c r="W18" s="71">
        <v>-47</v>
      </c>
      <c r="X18" s="90"/>
      <c r="Y18" s="71">
        <v>-146</v>
      </c>
      <c r="Z18" s="71">
        <v>-82</v>
      </c>
      <c r="AA18" s="71">
        <v>-228</v>
      </c>
      <c r="AB18" s="190">
        <v>112</v>
      </c>
      <c r="AC18" s="71">
        <v>-41</v>
      </c>
      <c r="AD18" s="190">
        <v>-157</v>
      </c>
      <c r="AE18" s="90"/>
      <c r="AF18" s="71">
        <f>-61</f>
        <v>-61</v>
      </c>
      <c r="AG18" s="71">
        <v>-121</v>
      </c>
      <c r="AH18" s="71">
        <v>-182</v>
      </c>
      <c r="AI18" s="71">
        <v>110</v>
      </c>
      <c r="AJ18" s="71">
        <v>-447</v>
      </c>
      <c r="AK18" s="190">
        <v>-519</v>
      </c>
      <c r="AL18" s="190"/>
      <c r="AM18" s="190">
        <v>-267</v>
      </c>
      <c r="AN18" s="71">
        <v>101</v>
      </c>
      <c r="AO18" s="71">
        <v>-166</v>
      </c>
      <c r="AP18" s="71">
        <v>-49</v>
      </c>
      <c r="AQ18" s="71">
        <v>3</v>
      </c>
      <c r="AR18" s="190">
        <v>-212</v>
      </c>
      <c r="AS18" s="13"/>
      <c r="AT18" s="13"/>
      <c r="AU18" s="13"/>
      <c r="AV18" s="13"/>
      <c r="AW18" s="13"/>
      <c r="AX18" s="13"/>
      <c r="AY18" s="13"/>
      <c r="AZ18" s="13"/>
    </row>
    <row r="19" spans="2:52" s="11" customFormat="1" ht="27.95" customHeight="1">
      <c r="B19" s="26" t="s">
        <v>102</v>
      </c>
      <c r="C19" s="12"/>
      <c r="D19" s="71">
        <v>-2570</v>
      </c>
      <c r="E19" s="71">
        <v>9666</v>
      </c>
      <c r="F19" s="71">
        <v>7096</v>
      </c>
      <c r="G19" s="71">
        <v>-165</v>
      </c>
      <c r="H19" s="71">
        <v>-8537</v>
      </c>
      <c r="I19" s="71">
        <v>-1606</v>
      </c>
      <c r="J19" s="71"/>
      <c r="K19" s="71">
        <v>7734</v>
      </c>
      <c r="L19" s="71">
        <v>284</v>
      </c>
      <c r="M19" s="71">
        <v>8018</v>
      </c>
      <c r="N19" s="71">
        <v>16888</v>
      </c>
      <c r="O19" s="71">
        <v>-11464</v>
      </c>
      <c r="P19" s="71">
        <v>13442</v>
      </c>
      <c r="Q19" s="90"/>
      <c r="R19" s="71">
        <v>-6704</v>
      </c>
      <c r="S19" s="71">
        <v>-18087</v>
      </c>
      <c r="T19" s="71">
        <v>-24791</v>
      </c>
      <c r="U19" s="71">
        <v>-5282</v>
      </c>
      <c r="V19" s="71">
        <v>11093</v>
      </c>
      <c r="W19" s="71">
        <v>-18980</v>
      </c>
      <c r="X19" s="90"/>
      <c r="Y19" s="71">
        <v>-5373</v>
      </c>
      <c r="Z19" s="71">
        <v>732</v>
      </c>
      <c r="AA19" s="187">
        <v>-4641</v>
      </c>
      <c r="AB19" s="185">
        <v>2513</v>
      </c>
      <c r="AC19" s="187">
        <v>2243</v>
      </c>
      <c r="AD19" s="185">
        <v>115</v>
      </c>
      <c r="AE19" s="90"/>
      <c r="AF19" s="71">
        <f>-843</f>
        <v>-843</v>
      </c>
      <c r="AG19" s="71">
        <v>-6491</v>
      </c>
      <c r="AH19" s="187">
        <v>-7334</v>
      </c>
      <c r="AI19" s="187">
        <v>9837</v>
      </c>
      <c r="AJ19" s="71">
        <v>5042</v>
      </c>
      <c r="AK19" s="71">
        <v>7545</v>
      </c>
      <c r="AL19" s="71"/>
      <c r="AM19" s="71">
        <v>-11881</v>
      </c>
      <c r="AN19" s="187">
        <v>-5025</v>
      </c>
      <c r="AO19" s="187">
        <v>-16906</v>
      </c>
      <c r="AP19" s="187">
        <v>-6901</v>
      </c>
      <c r="AQ19" s="187">
        <v>11452</v>
      </c>
      <c r="AR19" s="71">
        <v>-12355</v>
      </c>
      <c r="AS19" s="13"/>
      <c r="AT19" s="13"/>
      <c r="AU19" s="13"/>
      <c r="AV19" s="13"/>
      <c r="AW19" s="13"/>
      <c r="AX19" s="13"/>
      <c r="AY19" s="13"/>
      <c r="AZ19" s="13"/>
    </row>
    <row r="20" spans="2:52" s="11" customFormat="1" ht="15.95" customHeight="1">
      <c r="B20" s="26" t="s">
        <v>103</v>
      </c>
      <c r="C20" s="12"/>
      <c r="D20" s="71">
        <v>-335</v>
      </c>
      <c r="E20" s="71">
        <v>241</v>
      </c>
      <c r="F20" s="71">
        <v>-94</v>
      </c>
      <c r="G20" s="71">
        <v>138</v>
      </c>
      <c r="H20" s="71">
        <v>1066</v>
      </c>
      <c r="I20" s="71">
        <v>1110</v>
      </c>
      <c r="J20" s="71"/>
      <c r="K20" s="71">
        <v>-668</v>
      </c>
      <c r="L20" s="71">
        <v>1730</v>
      </c>
      <c r="M20" s="71">
        <v>1062</v>
      </c>
      <c r="N20" s="71">
        <v>871</v>
      </c>
      <c r="O20" s="71">
        <v>1626</v>
      </c>
      <c r="P20" s="71">
        <v>3559</v>
      </c>
      <c r="Q20" s="90"/>
      <c r="R20" s="71">
        <v>-3142</v>
      </c>
      <c r="S20" s="71">
        <v>2682</v>
      </c>
      <c r="T20" s="71">
        <v>-460</v>
      </c>
      <c r="U20" s="71">
        <v>-1884</v>
      </c>
      <c r="V20" s="71">
        <v>1782</v>
      </c>
      <c r="W20" s="71">
        <v>-562</v>
      </c>
      <c r="X20" s="90"/>
      <c r="Y20" s="71">
        <v>1528</v>
      </c>
      <c r="Z20" s="71">
        <v>-2796</v>
      </c>
      <c r="AA20" s="187">
        <v>-1268</v>
      </c>
      <c r="AB20" s="185">
        <v>114</v>
      </c>
      <c r="AC20" s="187">
        <v>-1369</v>
      </c>
      <c r="AD20" s="185">
        <v>-2523</v>
      </c>
      <c r="AE20" s="90"/>
      <c r="AF20" s="71">
        <f>-637</f>
        <v>-637</v>
      </c>
      <c r="AG20" s="71">
        <v>85</v>
      </c>
      <c r="AH20" s="187">
        <v>-552</v>
      </c>
      <c r="AI20" s="187">
        <v>-55</v>
      </c>
      <c r="AJ20" s="71">
        <v>2176</v>
      </c>
      <c r="AK20" s="71">
        <v>1569</v>
      </c>
      <c r="AL20" s="71"/>
      <c r="AM20" s="71">
        <v>-891</v>
      </c>
      <c r="AN20" s="187">
        <v>1334</v>
      </c>
      <c r="AO20" s="187">
        <v>443</v>
      </c>
      <c r="AP20" s="187">
        <v>-493</v>
      </c>
      <c r="AQ20" s="187">
        <v>-2028</v>
      </c>
      <c r="AR20" s="71">
        <v>-2078</v>
      </c>
      <c r="AS20" s="13"/>
      <c r="AT20" s="13"/>
      <c r="AU20" s="13"/>
      <c r="AV20" s="13"/>
      <c r="AW20" s="13"/>
      <c r="AX20" s="13"/>
      <c r="AY20" s="13"/>
      <c r="AZ20" s="13"/>
    </row>
    <row r="21" spans="2:52" s="11" customFormat="1" ht="27" customHeight="1">
      <c r="B21" s="26" t="s">
        <v>104</v>
      </c>
      <c r="C21" s="12"/>
      <c r="D21" s="71">
        <v>-1382</v>
      </c>
      <c r="E21" s="71">
        <v>1232</v>
      </c>
      <c r="F21" s="71">
        <v>-150</v>
      </c>
      <c r="G21" s="71">
        <v>-287</v>
      </c>
      <c r="H21" s="71">
        <v>372</v>
      </c>
      <c r="I21" s="71">
        <v>-65</v>
      </c>
      <c r="J21" s="71"/>
      <c r="K21" s="71">
        <v>-767</v>
      </c>
      <c r="L21" s="71">
        <v>546</v>
      </c>
      <c r="M21" s="71">
        <v>-221</v>
      </c>
      <c r="N21" s="71">
        <v>-66</v>
      </c>
      <c r="O21" s="71">
        <v>47</v>
      </c>
      <c r="P21" s="71">
        <v>-240</v>
      </c>
      <c r="Q21" s="90"/>
      <c r="R21" s="71">
        <v>-73</v>
      </c>
      <c r="S21" s="71">
        <v>-341</v>
      </c>
      <c r="T21" s="71">
        <v>-414</v>
      </c>
      <c r="U21" s="71">
        <v>486</v>
      </c>
      <c r="V21" s="71">
        <v>-40</v>
      </c>
      <c r="W21" s="71">
        <v>32</v>
      </c>
      <c r="X21" s="90"/>
      <c r="Y21" s="71">
        <v>-220</v>
      </c>
      <c r="Z21" s="71">
        <v>97</v>
      </c>
      <c r="AA21" s="187">
        <v>-123</v>
      </c>
      <c r="AB21" s="185">
        <v>88</v>
      </c>
      <c r="AC21" s="187">
        <v>70</v>
      </c>
      <c r="AD21" s="185">
        <v>35</v>
      </c>
      <c r="AE21" s="90"/>
      <c r="AF21" s="71">
        <f>-459</f>
        <v>-459</v>
      </c>
      <c r="AG21" s="71">
        <v>254</v>
      </c>
      <c r="AH21" s="187">
        <v>-205</v>
      </c>
      <c r="AI21" s="187">
        <v>-917</v>
      </c>
      <c r="AJ21" s="71">
        <v>1098</v>
      </c>
      <c r="AK21" s="71">
        <v>-24</v>
      </c>
      <c r="AL21" s="71"/>
      <c r="AM21" s="71">
        <v>-279</v>
      </c>
      <c r="AN21" s="187">
        <v>-21</v>
      </c>
      <c r="AO21" s="187">
        <v>-300</v>
      </c>
      <c r="AP21" s="187">
        <v>30</v>
      </c>
      <c r="AQ21" s="187">
        <v>111</v>
      </c>
      <c r="AR21" s="71">
        <v>-159</v>
      </c>
      <c r="AS21" s="13"/>
      <c r="AT21" s="13"/>
      <c r="AU21" s="13"/>
      <c r="AV21" s="13"/>
      <c r="AW21" s="13"/>
      <c r="AX21" s="13"/>
      <c r="AY21" s="13"/>
      <c r="AZ21" s="13"/>
    </row>
    <row r="22" spans="2:52" s="11" customFormat="1" ht="15.95" customHeight="1">
      <c r="B22" s="26" t="s">
        <v>105</v>
      </c>
      <c r="C22" s="12"/>
      <c r="D22" s="71">
        <v>0</v>
      </c>
      <c r="E22" s="71">
        <v>0</v>
      </c>
      <c r="F22" s="71">
        <v>0</v>
      </c>
      <c r="G22" s="71">
        <v>0</v>
      </c>
      <c r="H22" s="71">
        <v>11217</v>
      </c>
      <c r="I22" s="71">
        <v>11217</v>
      </c>
      <c r="J22" s="71"/>
      <c r="K22" s="71">
        <v>2145</v>
      </c>
      <c r="L22" s="71">
        <v>3415</v>
      </c>
      <c r="M22" s="71">
        <v>5560</v>
      </c>
      <c r="N22" s="71">
        <v>1327</v>
      </c>
      <c r="O22" s="71">
        <v>8772</v>
      </c>
      <c r="P22" s="71">
        <v>15659</v>
      </c>
      <c r="Q22" s="90"/>
      <c r="R22" s="71">
        <v>56</v>
      </c>
      <c r="S22" s="71">
        <v>-109</v>
      </c>
      <c r="T22" s="71">
        <v>-53</v>
      </c>
      <c r="U22" s="71">
        <v>-183</v>
      </c>
      <c r="V22" s="71">
        <v>302</v>
      </c>
      <c r="W22" s="71">
        <v>66</v>
      </c>
      <c r="X22" s="90"/>
      <c r="Y22" s="71">
        <v>0</v>
      </c>
      <c r="Z22" s="71">
        <v>0</v>
      </c>
      <c r="AA22" s="187">
        <v>0</v>
      </c>
      <c r="AB22" s="185">
        <v>0</v>
      </c>
      <c r="AC22" s="187">
        <v>0</v>
      </c>
      <c r="AD22" s="185">
        <v>0</v>
      </c>
      <c r="AE22" s="90"/>
      <c r="AF22" s="71">
        <f>0</f>
        <v>0</v>
      </c>
      <c r="AG22" s="71">
        <v>0</v>
      </c>
      <c r="AH22" s="187">
        <v>0</v>
      </c>
      <c r="AI22" s="187">
        <v>0</v>
      </c>
      <c r="AJ22" s="71">
        <v>0</v>
      </c>
      <c r="AK22" s="71">
        <v>0</v>
      </c>
      <c r="AL22" s="71"/>
      <c r="AM22" s="71">
        <v>0</v>
      </c>
      <c r="AN22" s="187">
        <v>0</v>
      </c>
      <c r="AO22" s="187">
        <v>0</v>
      </c>
      <c r="AP22" s="187">
        <v>0</v>
      </c>
      <c r="AQ22" s="187">
        <v>0</v>
      </c>
      <c r="AR22" s="71">
        <v>0</v>
      </c>
      <c r="AS22" s="13"/>
      <c r="AT22" s="13"/>
      <c r="AU22" s="13"/>
      <c r="AV22" s="13"/>
      <c r="AW22" s="13"/>
      <c r="AX22" s="13"/>
      <c r="AY22" s="13"/>
      <c r="AZ22" s="13"/>
    </row>
    <row r="23" spans="2:52" s="11" customFormat="1" ht="15.95" customHeight="1">
      <c r="B23" s="26" t="s">
        <v>106</v>
      </c>
      <c r="C23" s="12"/>
      <c r="D23" s="71">
        <v>3358</v>
      </c>
      <c r="E23" s="71">
        <v>-4128</v>
      </c>
      <c r="F23" s="71">
        <v>-770</v>
      </c>
      <c r="G23" s="71">
        <v>3790</v>
      </c>
      <c r="H23" s="71">
        <v>706</v>
      </c>
      <c r="I23" s="71">
        <v>3726</v>
      </c>
      <c r="J23" s="71"/>
      <c r="K23" s="71">
        <v>611</v>
      </c>
      <c r="L23" s="71">
        <v>-2802</v>
      </c>
      <c r="M23" s="71">
        <v>-2191</v>
      </c>
      <c r="N23" s="71">
        <v>9300</v>
      </c>
      <c r="O23" s="71">
        <v>836</v>
      </c>
      <c r="P23" s="71">
        <v>7945</v>
      </c>
      <c r="Q23" s="90"/>
      <c r="R23" s="71">
        <v>-6376</v>
      </c>
      <c r="S23" s="71">
        <v>4192</v>
      </c>
      <c r="T23" s="71">
        <v>-2184</v>
      </c>
      <c r="U23" s="71">
        <v>-1803</v>
      </c>
      <c r="V23" s="71">
        <v>4264</v>
      </c>
      <c r="W23" s="71">
        <v>277</v>
      </c>
      <c r="X23" s="90"/>
      <c r="Y23" s="71">
        <v>-6995</v>
      </c>
      <c r="Z23" s="71">
        <v>2134</v>
      </c>
      <c r="AA23" s="71">
        <v>-4861</v>
      </c>
      <c r="AB23" s="191">
        <v>1034</v>
      </c>
      <c r="AC23" s="71">
        <v>2948</v>
      </c>
      <c r="AD23" s="191">
        <v>-879</v>
      </c>
      <c r="AE23" s="90"/>
      <c r="AF23" s="71">
        <f>2934</f>
        <v>2934</v>
      </c>
      <c r="AG23" s="71">
        <v>-6780</v>
      </c>
      <c r="AH23" s="71">
        <v>-3846</v>
      </c>
      <c r="AI23" s="71">
        <v>2142</v>
      </c>
      <c r="AJ23" s="71">
        <v>549</v>
      </c>
      <c r="AK23" s="191">
        <v>-1155</v>
      </c>
      <c r="AL23" s="191"/>
      <c r="AM23" s="191">
        <v>-1856</v>
      </c>
      <c r="AN23" s="71">
        <v>-7805</v>
      </c>
      <c r="AO23" s="71">
        <v>-9661</v>
      </c>
      <c r="AP23" s="71">
        <v>-14423</v>
      </c>
      <c r="AQ23" s="71">
        <v>-6219</v>
      </c>
      <c r="AR23" s="191">
        <v>-30303</v>
      </c>
      <c r="AS23" s="13"/>
      <c r="AT23" s="13"/>
      <c r="AU23" s="13"/>
      <c r="AV23" s="13"/>
      <c r="AW23" s="13"/>
      <c r="AX23" s="13"/>
      <c r="AY23" s="13"/>
      <c r="AZ23" s="13"/>
    </row>
    <row r="24" spans="2:52" s="11" customFormat="1" ht="15.95" customHeight="1">
      <c r="B24" s="26" t="s">
        <v>107</v>
      </c>
      <c r="C24" s="12"/>
      <c r="D24" s="71">
        <v>0</v>
      </c>
      <c r="E24" s="71">
        <v>-292</v>
      </c>
      <c r="F24" s="71">
        <v>-292</v>
      </c>
      <c r="G24" s="71">
        <v>-372</v>
      </c>
      <c r="H24" s="71">
        <v>3</v>
      </c>
      <c r="I24" s="71">
        <v>-661</v>
      </c>
      <c r="J24" s="71"/>
      <c r="K24" s="71">
        <v>0</v>
      </c>
      <c r="L24" s="71">
        <v>0</v>
      </c>
      <c r="M24" s="71">
        <v>0</v>
      </c>
      <c r="N24" s="71">
        <v>0</v>
      </c>
      <c r="O24" s="71">
        <v>-11</v>
      </c>
      <c r="P24" s="71">
        <v>-11</v>
      </c>
      <c r="Q24" s="90"/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90"/>
      <c r="Y24" s="71">
        <v>0</v>
      </c>
      <c r="Z24" s="71">
        <v>0</v>
      </c>
      <c r="AA24" s="71">
        <v>0</v>
      </c>
      <c r="AB24" s="187"/>
      <c r="AC24" s="71">
        <v>0</v>
      </c>
      <c r="AD24" s="187">
        <v>0</v>
      </c>
      <c r="AE24" s="90"/>
      <c r="AF24" s="71">
        <f>0</f>
        <v>0</v>
      </c>
      <c r="AG24" s="71">
        <v>0</v>
      </c>
      <c r="AH24" s="71">
        <v>0</v>
      </c>
      <c r="AI24" s="71">
        <v>0</v>
      </c>
      <c r="AJ24" s="71">
        <v>0</v>
      </c>
      <c r="AK24" s="187">
        <v>0</v>
      </c>
      <c r="AL24" s="187"/>
      <c r="AM24" s="187">
        <v>0</v>
      </c>
      <c r="AN24" s="71">
        <v>0</v>
      </c>
      <c r="AO24" s="71">
        <v>0</v>
      </c>
      <c r="AP24" s="71">
        <v>0</v>
      </c>
      <c r="AQ24" s="71">
        <v>0</v>
      </c>
      <c r="AR24" s="187">
        <v>0</v>
      </c>
      <c r="AS24" s="13"/>
      <c r="AT24" s="13"/>
      <c r="AU24" s="13"/>
      <c r="AV24" s="13"/>
      <c r="AW24" s="13"/>
      <c r="AX24" s="13"/>
      <c r="AY24" s="13"/>
      <c r="AZ24" s="13"/>
    </row>
    <row r="25" spans="2:52" s="14" customFormat="1" ht="15.95" customHeight="1">
      <c r="B25" s="25" t="s">
        <v>175</v>
      </c>
      <c r="C25" s="15"/>
      <c r="D25" s="85">
        <v>3358</v>
      </c>
      <c r="E25" s="85">
        <v>-4420</v>
      </c>
      <c r="F25" s="85">
        <v>-1062</v>
      </c>
      <c r="G25" s="85">
        <v>3418</v>
      </c>
      <c r="H25" s="85">
        <v>709</v>
      </c>
      <c r="I25" s="85">
        <v>3065</v>
      </c>
      <c r="J25" s="85"/>
      <c r="K25" s="85">
        <v>611</v>
      </c>
      <c r="L25" s="85">
        <v>-2802</v>
      </c>
      <c r="M25" s="85">
        <v>-2191</v>
      </c>
      <c r="N25" s="85">
        <v>9300</v>
      </c>
      <c r="O25" s="85">
        <v>825</v>
      </c>
      <c r="P25" s="85">
        <v>7934</v>
      </c>
      <c r="Q25" s="91"/>
      <c r="R25" s="85">
        <v>-6376</v>
      </c>
      <c r="S25" s="85">
        <v>4192</v>
      </c>
      <c r="T25" s="85">
        <v>-2184</v>
      </c>
      <c r="U25" s="85">
        <v>-1803</v>
      </c>
      <c r="V25" s="85">
        <v>4264</v>
      </c>
      <c r="W25" s="85">
        <v>277</v>
      </c>
      <c r="X25" s="91"/>
      <c r="Y25" s="85">
        <v>-6995</v>
      </c>
      <c r="Z25" s="85">
        <v>2134</v>
      </c>
      <c r="AA25" s="85">
        <v>-4861</v>
      </c>
      <c r="AB25" s="188">
        <v>1034</v>
      </c>
      <c r="AC25" s="85">
        <v>2948</v>
      </c>
      <c r="AD25" s="188">
        <v>-879</v>
      </c>
      <c r="AE25" s="91"/>
      <c r="AF25" s="85">
        <f>2934</f>
        <v>2934</v>
      </c>
      <c r="AG25" s="199">
        <v>-6780</v>
      </c>
      <c r="AH25" s="85">
        <v>-3846</v>
      </c>
      <c r="AI25" s="199">
        <v>2142</v>
      </c>
      <c r="AJ25" s="199">
        <v>549</v>
      </c>
      <c r="AK25" s="188">
        <v>-1155</v>
      </c>
      <c r="AL25" s="188"/>
      <c r="AM25" s="188">
        <v>-1856</v>
      </c>
      <c r="AN25" s="85">
        <v>-7805</v>
      </c>
      <c r="AO25" s="85">
        <v>-9661</v>
      </c>
      <c r="AP25" s="199">
        <v>-14423</v>
      </c>
      <c r="AQ25" s="199">
        <v>-6219</v>
      </c>
      <c r="AR25" s="188">
        <v>-30303</v>
      </c>
      <c r="AS25" s="16"/>
      <c r="AT25" s="16"/>
      <c r="AU25" s="16"/>
      <c r="AV25" s="16"/>
      <c r="AW25" s="16"/>
      <c r="AX25" s="16"/>
      <c r="AY25" s="16"/>
      <c r="AZ25" s="16"/>
    </row>
    <row r="26" spans="2:52" ht="27" customHeight="1">
      <c r="B26" s="37" t="s">
        <v>108</v>
      </c>
      <c r="C26" s="6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151"/>
      <c r="R26" s="71"/>
      <c r="S26" s="71"/>
      <c r="T26" s="71"/>
      <c r="U26" s="71"/>
      <c r="V26" s="71"/>
      <c r="W26" s="71"/>
      <c r="X26" s="151"/>
      <c r="Y26" s="71"/>
      <c r="Z26" s="71"/>
      <c r="AA26" s="71"/>
      <c r="AB26" s="187"/>
      <c r="AC26" s="71"/>
      <c r="AD26" s="187"/>
      <c r="AE26" s="151"/>
      <c r="AF26" s="71"/>
      <c r="AG26" s="71"/>
      <c r="AH26" s="71"/>
      <c r="AI26" s="71"/>
      <c r="AJ26" s="71"/>
      <c r="AK26" s="187"/>
      <c r="AL26" s="187"/>
      <c r="AM26" s="187"/>
      <c r="AN26" s="71"/>
      <c r="AO26" s="71"/>
      <c r="AP26" s="71">
        <v>0</v>
      </c>
      <c r="AQ26" s="71">
        <v>0</v>
      </c>
      <c r="AR26" s="187"/>
    </row>
    <row r="27" spans="2:52" s="11" customFormat="1" ht="15.95" customHeight="1">
      <c r="B27" s="26" t="s">
        <v>109</v>
      </c>
      <c r="C27" s="12"/>
      <c r="D27" s="71">
        <v>39</v>
      </c>
      <c r="E27" s="71">
        <v>60</v>
      </c>
      <c r="F27" s="71">
        <v>99</v>
      </c>
      <c r="G27" s="71">
        <v>2919</v>
      </c>
      <c r="H27" s="71">
        <v>208</v>
      </c>
      <c r="I27" s="71">
        <v>3226</v>
      </c>
      <c r="J27" s="71"/>
      <c r="K27" s="71">
        <v>86</v>
      </c>
      <c r="L27" s="71">
        <v>20117</v>
      </c>
      <c r="M27" s="71">
        <v>20203</v>
      </c>
      <c r="N27" s="71">
        <v>119</v>
      </c>
      <c r="O27" s="71">
        <v>19</v>
      </c>
      <c r="P27" s="71">
        <v>20341</v>
      </c>
      <c r="Q27" s="90"/>
      <c r="R27" s="71">
        <v>12842</v>
      </c>
      <c r="S27" s="71">
        <v>44</v>
      </c>
      <c r="T27" s="71">
        <v>12886</v>
      </c>
      <c r="U27" s="71">
        <v>1998</v>
      </c>
      <c r="V27" s="71">
        <v>363</v>
      </c>
      <c r="W27" s="71">
        <v>15247</v>
      </c>
      <c r="X27" s="90"/>
      <c r="Y27" s="71">
        <v>1</v>
      </c>
      <c r="Z27" s="71">
        <v>24</v>
      </c>
      <c r="AA27" s="71">
        <v>25</v>
      </c>
      <c r="AB27" s="187">
        <v>11</v>
      </c>
      <c r="AC27" s="71">
        <v>41</v>
      </c>
      <c r="AD27" s="187">
        <v>77</v>
      </c>
      <c r="AE27" s="90"/>
      <c r="AF27" s="71">
        <f>30</f>
        <v>30</v>
      </c>
      <c r="AG27" s="71">
        <v>34</v>
      </c>
      <c r="AH27" s="71">
        <v>64</v>
      </c>
      <c r="AI27" s="71">
        <v>32</v>
      </c>
      <c r="AJ27" s="71">
        <v>31</v>
      </c>
      <c r="AK27" s="187">
        <v>127</v>
      </c>
      <c r="AL27" s="187"/>
      <c r="AM27" s="187">
        <v>81</v>
      </c>
      <c r="AN27" s="71">
        <v>29</v>
      </c>
      <c r="AO27" s="71">
        <v>110</v>
      </c>
      <c r="AP27" s="71">
        <v>45</v>
      </c>
      <c r="AQ27" s="71">
        <v>21</v>
      </c>
      <c r="AR27" s="187">
        <v>176</v>
      </c>
      <c r="AS27" s="13"/>
      <c r="AT27" s="13"/>
      <c r="AU27" s="13"/>
      <c r="AV27" s="13"/>
      <c r="AW27" s="13"/>
      <c r="AX27" s="13"/>
      <c r="AY27" s="13"/>
      <c r="AZ27" s="13"/>
    </row>
    <row r="28" spans="2:52" s="11" customFormat="1" ht="15.95" customHeight="1">
      <c r="B28" s="26" t="s">
        <v>110</v>
      </c>
      <c r="C28" s="12"/>
      <c r="D28" s="71">
        <v>-224</v>
      </c>
      <c r="E28" s="71">
        <v>-723</v>
      </c>
      <c r="F28" s="71">
        <v>-947</v>
      </c>
      <c r="G28" s="71">
        <v>-2732</v>
      </c>
      <c r="H28" s="71">
        <v>-502</v>
      </c>
      <c r="I28" s="71">
        <v>-4181</v>
      </c>
      <c r="J28" s="71"/>
      <c r="K28" s="71">
        <v>-97</v>
      </c>
      <c r="L28" s="71">
        <v>-158</v>
      </c>
      <c r="M28" s="71">
        <v>-255</v>
      </c>
      <c r="N28" s="71">
        <v>-182</v>
      </c>
      <c r="O28" s="71">
        <v>-61</v>
      </c>
      <c r="P28" s="71">
        <v>-498</v>
      </c>
      <c r="Q28" s="90"/>
      <c r="R28" s="71">
        <v>-55</v>
      </c>
      <c r="S28" s="71">
        <v>-33</v>
      </c>
      <c r="T28" s="71">
        <v>-88</v>
      </c>
      <c r="U28" s="71">
        <v>-90</v>
      </c>
      <c r="V28" s="71">
        <v>-25</v>
      </c>
      <c r="W28" s="71">
        <v>-203</v>
      </c>
      <c r="X28" s="90"/>
      <c r="Y28" s="71">
        <v>-248</v>
      </c>
      <c r="Z28" s="71">
        <v>-350</v>
      </c>
      <c r="AA28" s="71">
        <v>-598</v>
      </c>
      <c r="AB28" s="187">
        <v>-47</v>
      </c>
      <c r="AC28" s="71">
        <v>-63</v>
      </c>
      <c r="AD28" s="187">
        <v>-708</v>
      </c>
      <c r="AE28" s="90"/>
      <c r="AF28" s="71">
        <f>-85</f>
        <v>-85</v>
      </c>
      <c r="AG28" s="71">
        <v>-45</v>
      </c>
      <c r="AH28" s="71">
        <v>-130</v>
      </c>
      <c r="AI28" s="71">
        <v>0</v>
      </c>
      <c r="AJ28" s="71">
        <v>-150</v>
      </c>
      <c r="AK28" s="187">
        <v>-280</v>
      </c>
      <c r="AL28" s="187"/>
      <c r="AM28" s="187">
        <v>-54</v>
      </c>
      <c r="AN28" s="71">
        <v>7</v>
      </c>
      <c r="AO28" s="71">
        <v>-47</v>
      </c>
      <c r="AP28" s="71">
        <v>-86</v>
      </c>
      <c r="AQ28" s="71">
        <v>-207</v>
      </c>
      <c r="AR28" s="187">
        <v>-340</v>
      </c>
      <c r="AS28" s="13"/>
      <c r="AT28" s="13"/>
      <c r="AU28" s="13"/>
      <c r="AV28" s="13"/>
      <c r="AW28" s="13"/>
      <c r="AX28" s="13"/>
      <c r="AY28" s="13"/>
      <c r="AZ28" s="13"/>
    </row>
    <row r="29" spans="2:52" s="11" customFormat="1" ht="15.95" customHeight="1">
      <c r="B29" s="26" t="s">
        <v>111</v>
      </c>
      <c r="C29" s="12"/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/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90"/>
      <c r="R29" s="71">
        <v>0</v>
      </c>
      <c r="S29" s="71">
        <v>0</v>
      </c>
      <c r="T29" s="71">
        <v>0</v>
      </c>
      <c r="U29" s="71">
        <v>0</v>
      </c>
      <c r="V29" s="71">
        <v>-16</v>
      </c>
      <c r="W29" s="71">
        <v>-16</v>
      </c>
      <c r="X29" s="90"/>
      <c r="Y29" s="71">
        <v>0</v>
      </c>
      <c r="Z29" s="71">
        <v>0</v>
      </c>
      <c r="AA29" s="71">
        <v>0</v>
      </c>
      <c r="AB29" s="187">
        <v>0</v>
      </c>
      <c r="AC29" s="71">
        <v>0</v>
      </c>
      <c r="AD29" s="187">
        <v>0</v>
      </c>
      <c r="AE29" s="90"/>
      <c r="AF29" s="71">
        <v>0</v>
      </c>
      <c r="AG29" s="71">
        <v>0</v>
      </c>
      <c r="AH29" s="71">
        <v>0</v>
      </c>
      <c r="AI29" s="71">
        <v>0</v>
      </c>
      <c r="AJ29" s="71">
        <v>0</v>
      </c>
      <c r="AK29" s="187">
        <v>0</v>
      </c>
      <c r="AL29" s="187"/>
      <c r="AM29" s="187">
        <v>0</v>
      </c>
      <c r="AN29" s="71">
        <v>0</v>
      </c>
      <c r="AO29" s="71">
        <v>0</v>
      </c>
      <c r="AP29" s="71">
        <v>0</v>
      </c>
      <c r="AQ29" s="71">
        <v>0</v>
      </c>
      <c r="AR29" s="187">
        <v>0</v>
      </c>
      <c r="AS29" s="13"/>
      <c r="AT29" s="13"/>
      <c r="AU29" s="13"/>
      <c r="AV29" s="13"/>
      <c r="AW29" s="13"/>
      <c r="AX29" s="13"/>
      <c r="AY29" s="13"/>
      <c r="AZ29" s="13"/>
    </row>
    <row r="30" spans="2:52" s="11" customFormat="1" ht="15.95" customHeight="1">
      <c r="B30" s="26" t="s">
        <v>112</v>
      </c>
      <c r="C30" s="12"/>
      <c r="D30" s="71">
        <v>0</v>
      </c>
      <c r="E30" s="71">
        <v>0</v>
      </c>
      <c r="F30" s="71">
        <v>0</v>
      </c>
      <c r="G30" s="71">
        <v>-3334</v>
      </c>
      <c r="H30" s="71">
        <v>3334</v>
      </c>
      <c r="I30" s="71">
        <v>0</v>
      </c>
      <c r="J30" s="71"/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90"/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90"/>
      <c r="Y30" s="71">
        <v>0</v>
      </c>
      <c r="Z30" s="71">
        <v>0</v>
      </c>
      <c r="AA30" s="71">
        <v>0</v>
      </c>
      <c r="AB30" s="187">
        <v>0</v>
      </c>
      <c r="AC30" s="71">
        <v>0</v>
      </c>
      <c r="AD30" s="187">
        <v>0</v>
      </c>
      <c r="AE30" s="90"/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187">
        <v>0</v>
      </c>
      <c r="AL30" s="187"/>
      <c r="AM30" s="187">
        <v>0</v>
      </c>
      <c r="AN30" s="71">
        <v>0</v>
      </c>
      <c r="AO30" s="71">
        <v>0</v>
      </c>
      <c r="AP30" s="71">
        <v>0</v>
      </c>
      <c r="AQ30" s="71">
        <v>0</v>
      </c>
      <c r="AR30" s="187">
        <v>0</v>
      </c>
      <c r="AS30" s="13"/>
      <c r="AT30" s="13"/>
      <c r="AU30" s="13"/>
      <c r="AV30" s="13"/>
      <c r="AW30" s="13"/>
      <c r="AX30" s="13"/>
      <c r="AY30" s="13"/>
      <c r="AZ30" s="13"/>
    </row>
    <row r="31" spans="2:52" s="11" customFormat="1" ht="15.95" customHeight="1">
      <c r="B31" s="26" t="s">
        <v>113</v>
      </c>
      <c r="C31" s="12"/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/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90"/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90"/>
      <c r="Y31" s="71">
        <v>0</v>
      </c>
      <c r="Z31" s="71">
        <v>-128</v>
      </c>
      <c r="AA31" s="71">
        <v>-128</v>
      </c>
      <c r="AB31" s="187">
        <v>0</v>
      </c>
      <c r="AC31" s="71">
        <v>0</v>
      </c>
      <c r="AD31" s="187">
        <v>-128</v>
      </c>
      <c r="AE31" s="90"/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187">
        <v>0</v>
      </c>
      <c r="AL31" s="187"/>
      <c r="AM31" s="187">
        <v>0</v>
      </c>
      <c r="AN31" s="71">
        <v>0</v>
      </c>
      <c r="AO31" s="71">
        <v>0</v>
      </c>
      <c r="AP31" s="71">
        <v>0</v>
      </c>
      <c r="AQ31" s="71">
        <v>0</v>
      </c>
      <c r="AR31" s="187">
        <v>0</v>
      </c>
      <c r="AS31" s="13"/>
      <c r="AT31" s="13"/>
      <c r="AU31" s="13"/>
      <c r="AV31" s="13"/>
      <c r="AW31" s="13"/>
      <c r="AX31" s="13"/>
      <c r="AY31" s="13"/>
      <c r="AZ31" s="13"/>
    </row>
    <row r="32" spans="2:52" s="11" customFormat="1" ht="15.95" customHeight="1">
      <c r="B32" s="26" t="s">
        <v>114</v>
      </c>
      <c r="C32" s="12"/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/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90"/>
      <c r="R32" s="71">
        <v>0</v>
      </c>
      <c r="S32" s="71">
        <v>0</v>
      </c>
      <c r="T32" s="71">
        <v>0</v>
      </c>
      <c r="U32" s="71">
        <v>100</v>
      </c>
      <c r="V32" s="71">
        <v>3533</v>
      </c>
      <c r="W32" s="71">
        <v>3633</v>
      </c>
      <c r="X32" s="90"/>
      <c r="Y32" s="71">
        <v>0</v>
      </c>
      <c r="Z32" s="71">
        <v>102</v>
      </c>
      <c r="AA32" s="71">
        <v>102</v>
      </c>
      <c r="AB32" s="187">
        <v>0</v>
      </c>
      <c r="AC32" s="71">
        <v>0</v>
      </c>
      <c r="AD32" s="187">
        <v>102</v>
      </c>
      <c r="AE32" s="90"/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187">
        <v>0</v>
      </c>
      <c r="AL32" s="187"/>
      <c r="AM32" s="187">
        <v>0</v>
      </c>
      <c r="AN32" s="71">
        <v>2861</v>
      </c>
      <c r="AO32" s="71">
        <v>2861</v>
      </c>
      <c r="AP32" s="71">
        <v>-149</v>
      </c>
      <c r="AQ32" s="71">
        <v>0</v>
      </c>
      <c r="AR32" s="187">
        <v>2712</v>
      </c>
      <c r="AS32" s="13"/>
      <c r="AT32" s="13"/>
      <c r="AU32" s="13"/>
      <c r="AV32" s="13"/>
      <c r="AW32" s="13"/>
      <c r="AX32" s="13"/>
      <c r="AY32" s="13"/>
      <c r="AZ32" s="13"/>
    </row>
    <row r="33" spans="2:52" s="11" customFormat="1" ht="15.95" customHeight="1">
      <c r="B33" s="26" t="s">
        <v>115</v>
      </c>
      <c r="C33" s="12"/>
      <c r="D33" s="71">
        <v>8</v>
      </c>
      <c r="E33" s="71">
        <v>-8</v>
      </c>
      <c r="F33" s="71">
        <v>0</v>
      </c>
      <c r="G33" s="71">
        <v>0</v>
      </c>
      <c r="H33" s="71">
        <v>0</v>
      </c>
      <c r="I33" s="71">
        <v>0</v>
      </c>
      <c r="J33" s="71"/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90"/>
      <c r="R33" s="71">
        <v>0</v>
      </c>
      <c r="S33" s="71">
        <v>0</v>
      </c>
      <c r="T33" s="71">
        <v>0</v>
      </c>
      <c r="U33" s="71"/>
      <c r="V33" s="71">
        <v>4</v>
      </c>
      <c r="W33" s="71">
        <v>4</v>
      </c>
      <c r="X33" s="90"/>
      <c r="Y33" s="71">
        <v>0</v>
      </c>
      <c r="Z33" s="71">
        <v>0</v>
      </c>
      <c r="AA33" s="71">
        <v>0</v>
      </c>
      <c r="AB33" s="187">
        <v>0</v>
      </c>
      <c r="AC33" s="71">
        <v>0</v>
      </c>
      <c r="AD33" s="187">
        <v>0</v>
      </c>
      <c r="AE33" s="90"/>
      <c r="AF33" s="71">
        <v>0</v>
      </c>
      <c r="AG33" s="71">
        <v>0</v>
      </c>
      <c r="AH33" s="71">
        <v>0</v>
      </c>
      <c r="AI33" s="71">
        <v>4</v>
      </c>
      <c r="AJ33" s="71">
        <v>1</v>
      </c>
      <c r="AK33" s="187">
        <v>5</v>
      </c>
      <c r="AL33" s="187"/>
      <c r="AM33" s="187">
        <v>0</v>
      </c>
      <c r="AN33" s="71">
        <v>381</v>
      </c>
      <c r="AO33" s="71">
        <v>381</v>
      </c>
      <c r="AP33" s="71">
        <v>60</v>
      </c>
      <c r="AQ33" s="71">
        <v>0</v>
      </c>
      <c r="AR33" s="187">
        <v>441</v>
      </c>
      <c r="AS33" s="13"/>
      <c r="AT33" s="13"/>
      <c r="AU33" s="13"/>
      <c r="AV33" s="13"/>
      <c r="AW33" s="13"/>
      <c r="AX33" s="13"/>
      <c r="AY33" s="13"/>
      <c r="AZ33" s="13"/>
    </row>
    <row r="34" spans="2:52" s="11" customFormat="1" ht="15.95" customHeight="1">
      <c r="B34" s="26" t="s">
        <v>116</v>
      </c>
      <c r="C34" s="12"/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/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90"/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90"/>
      <c r="Y34" s="71">
        <v>0</v>
      </c>
      <c r="Z34" s="71">
        <v>0</v>
      </c>
      <c r="AA34" s="71">
        <v>0</v>
      </c>
      <c r="AB34" s="187">
        <v>0</v>
      </c>
      <c r="AC34" s="71">
        <v>0</v>
      </c>
      <c r="AD34" s="187">
        <v>0</v>
      </c>
      <c r="AE34" s="90"/>
      <c r="AF34" s="71">
        <v>0</v>
      </c>
      <c r="AG34" s="71">
        <v>0</v>
      </c>
      <c r="AH34" s="71">
        <v>0</v>
      </c>
      <c r="AI34" s="71">
        <v>0</v>
      </c>
      <c r="AJ34" s="71">
        <v>0</v>
      </c>
      <c r="AK34" s="187">
        <v>0</v>
      </c>
      <c r="AL34" s="187"/>
      <c r="AM34" s="187">
        <v>0</v>
      </c>
      <c r="AN34" s="71">
        <v>0</v>
      </c>
      <c r="AO34" s="71">
        <v>0</v>
      </c>
      <c r="AP34" s="71">
        <v>0</v>
      </c>
      <c r="AQ34" s="71">
        <v>0</v>
      </c>
      <c r="AR34" s="187">
        <v>0</v>
      </c>
      <c r="AS34" s="13"/>
      <c r="AT34" s="13"/>
      <c r="AU34" s="13"/>
      <c r="AV34" s="13"/>
      <c r="AW34" s="13"/>
      <c r="AX34" s="13"/>
      <c r="AY34" s="13"/>
      <c r="AZ34" s="13"/>
    </row>
    <row r="35" spans="2:52" s="11" customFormat="1" ht="15.95" customHeight="1">
      <c r="B35" s="26" t="s">
        <v>117</v>
      </c>
      <c r="C35" s="12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/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90"/>
      <c r="R35" s="71">
        <v>0</v>
      </c>
      <c r="S35" s="71">
        <v>0</v>
      </c>
      <c r="T35" s="71">
        <v>0</v>
      </c>
      <c r="U35" s="71">
        <v>0</v>
      </c>
      <c r="V35" s="71">
        <v>0</v>
      </c>
      <c r="W35" s="71">
        <v>0</v>
      </c>
      <c r="X35" s="90"/>
      <c r="Y35" s="71">
        <v>0</v>
      </c>
      <c r="Z35" s="71">
        <v>0</v>
      </c>
      <c r="AA35" s="71">
        <v>0</v>
      </c>
      <c r="AB35" s="187">
        <v>0</v>
      </c>
      <c r="AC35" s="71">
        <v>0</v>
      </c>
      <c r="AD35" s="187">
        <v>0</v>
      </c>
      <c r="AE35" s="90"/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187">
        <v>0</v>
      </c>
      <c r="AL35" s="187"/>
      <c r="AM35" s="187">
        <v>0</v>
      </c>
      <c r="AN35" s="71">
        <v>0</v>
      </c>
      <c r="AO35" s="71">
        <v>0</v>
      </c>
      <c r="AP35" s="71">
        <v>0</v>
      </c>
      <c r="AQ35" s="71">
        <v>0</v>
      </c>
      <c r="AR35" s="187">
        <v>0</v>
      </c>
      <c r="AS35" s="13"/>
      <c r="AT35" s="13"/>
      <c r="AU35" s="13"/>
      <c r="AV35" s="13"/>
      <c r="AW35" s="13"/>
      <c r="AX35" s="13"/>
      <c r="AY35" s="13"/>
      <c r="AZ35" s="13"/>
    </row>
    <row r="36" spans="2:52" s="14" customFormat="1" ht="15.95" customHeight="1">
      <c r="B36" s="25" t="s">
        <v>118</v>
      </c>
      <c r="C36" s="15"/>
      <c r="D36" s="85">
        <v>-177</v>
      </c>
      <c r="E36" s="85">
        <v>-671</v>
      </c>
      <c r="F36" s="85">
        <v>-848</v>
      </c>
      <c r="G36" s="85">
        <v>-3147</v>
      </c>
      <c r="H36" s="85">
        <v>3040</v>
      </c>
      <c r="I36" s="85">
        <v>-955</v>
      </c>
      <c r="J36" s="85"/>
      <c r="K36" s="85">
        <v>-11</v>
      </c>
      <c r="L36" s="85">
        <v>19959</v>
      </c>
      <c r="M36" s="85">
        <v>19948</v>
      </c>
      <c r="N36" s="85">
        <v>-63</v>
      </c>
      <c r="O36" s="85">
        <v>-42</v>
      </c>
      <c r="P36" s="85">
        <v>19843</v>
      </c>
      <c r="Q36" s="91"/>
      <c r="R36" s="85">
        <v>12787</v>
      </c>
      <c r="S36" s="85">
        <v>12</v>
      </c>
      <c r="T36" s="85">
        <v>12799</v>
      </c>
      <c r="U36" s="85">
        <v>2007</v>
      </c>
      <c r="V36" s="85">
        <v>3859</v>
      </c>
      <c r="W36" s="85">
        <v>18665</v>
      </c>
      <c r="X36" s="91"/>
      <c r="Y36" s="85">
        <v>-247</v>
      </c>
      <c r="Z36" s="85">
        <v>-352</v>
      </c>
      <c r="AA36" s="85">
        <v>-599</v>
      </c>
      <c r="AB36" s="188">
        <v>-36</v>
      </c>
      <c r="AC36" s="85">
        <v>-22</v>
      </c>
      <c r="AD36" s="188">
        <v>-657</v>
      </c>
      <c r="AE36" s="91"/>
      <c r="AF36" s="85">
        <f>-55</f>
        <v>-55</v>
      </c>
      <c r="AG36" s="85">
        <v>-11</v>
      </c>
      <c r="AH36" s="85">
        <v>-66</v>
      </c>
      <c r="AI36" s="85">
        <v>36</v>
      </c>
      <c r="AJ36" s="85">
        <v>-118</v>
      </c>
      <c r="AK36" s="188">
        <v>-148</v>
      </c>
      <c r="AL36" s="188"/>
      <c r="AM36" s="188">
        <v>27</v>
      </c>
      <c r="AN36" s="85">
        <v>3278</v>
      </c>
      <c r="AO36" s="85">
        <v>3305</v>
      </c>
      <c r="AP36" s="85">
        <v>-130</v>
      </c>
      <c r="AQ36" s="85">
        <v>-186</v>
      </c>
      <c r="AR36" s="188">
        <v>2989</v>
      </c>
      <c r="AS36" s="16"/>
      <c r="AT36" s="16"/>
      <c r="AU36" s="16"/>
      <c r="AV36" s="16"/>
      <c r="AW36" s="16"/>
      <c r="AX36" s="16"/>
      <c r="AY36" s="16"/>
      <c r="AZ36" s="16"/>
    </row>
    <row r="37" spans="2:52" ht="27" customHeight="1">
      <c r="B37" s="37" t="s">
        <v>119</v>
      </c>
      <c r="C37" s="6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151"/>
      <c r="R37" s="71"/>
      <c r="S37" s="71"/>
      <c r="T37" s="71"/>
      <c r="U37" s="71"/>
      <c r="V37" s="71"/>
      <c r="W37" s="71"/>
      <c r="X37" s="151"/>
      <c r="Y37" s="71"/>
      <c r="Z37" s="71"/>
      <c r="AA37" s="71"/>
      <c r="AB37" s="187"/>
      <c r="AC37" s="71"/>
      <c r="AD37" s="187"/>
      <c r="AE37" s="151"/>
      <c r="AF37" s="71"/>
      <c r="AG37" s="71"/>
      <c r="AH37" s="71"/>
      <c r="AI37" s="71"/>
      <c r="AJ37" s="71"/>
      <c r="AK37" s="187"/>
      <c r="AL37" s="187"/>
      <c r="AM37" s="187"/>
      <c r="AN37" s="71"/>
      <c r="AO37" s="71"/>
      <c r="AP37" s="71">
        <v>0</v>
      </c>
      <c r="AQ37" s="71">
        <v>0</v>
      </c>
      <c r="AR37" s="187"/>
    </row>
    <row r="38" spans="2:52" s="11" customFormat="1" ht="15.95" customHeight="1">
      <c r="B38" s="26" t="s">
        <v>120</v>
      </c>
      <c r="C38" s="12"/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/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90"/>
      <c r="R38" s="71">
        <v>0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90"/>
      <c r="Y38" s="71">
        <v>0</v>
      </c>
      <c r="Z38" s="71">
        <v>0</v>
      </c>
      <c r="AA38" s="71">
        <v>0</v>
      </c>
      <c r="AB38" s="187">
        <v>0</v>
      </c>
      <c r="AC38" s="71">
        <v>0</v>
      </c>
      <c r="AD38" s="187">
        <v>0</v>
      </c>
      <c r="AE38" s="90"/>
      <c r="AF38" s="71">
        <v>0</v>
      </c>
      <c r="AG38" s="71">
        <v>0</v>
      </c>
      <c r="AH38" s="71">
        <v>0</v>
      </c>
      <c r="AI38" s="71">
        <v>0</v>
      </c>
      <c r="AJ38" s="71">
        <v>0</v>
      </c>
      <c r="AK38" s="187">
        <v>0</v>
      </c>
      <c r="AL38" s="187"/>
      <c r="AM38" s="187">
        <v>0</v>
      </c>
      <c r="AN38" s="71">
        <v>0</v>
      </c>
      <c r="AO38" s="71">
        <v>0</v>
      </c>
      <c r="AP38" s="71">
        <v>0</v>
      </c>
      <c r="AQ38" s="71">
        <v>0</v>
      </c>
      <c r="AR38" s="187">
        <v>0</v>
      </c>
      <c r="AS38" s="13"/>
      <c r="AT38" s="13"/>
      <c r="AU38" s="13"/>
      <c r="AV38" s="13"/>
      <c r="AW38" s="13"/>
      <c r="AX38" s="13"/>
      <c r="AY38" s="13"/>
      <c r="AZ38" s="13"/>
    </row>
    <row r="39" spans="2:52" s="11" customFormat="1" ht="15.95" customHeight="1">
      <c r="B39" s="26" t="s">
        <v>121</v>
      </c>
      <c r="C39" s="12"/>
      <c r="D39" s="71">
        <v>486</v>
      </c>
      <c r="E39" s="71">
        <v>6435</v>
      </c>
      <c r="F39" s="71">
        <v>6921</v>
      </c>
      <c r="G39" s="71">
        <v>2054</v>
      </c>
      <c r="H39" s="71">
        <v>-684</v>
      </c>
      <c r="I39" s="71">
        <v>8291</v>
      </c>
      <c r="J39" s="71"/>
      <c r="K39" s="71">
        <v>819</v>
      </c>
      <c r="L39" s="71">
        <v>165</v>
      </c>
      <c r="M39" s="71">
        <v>984</v>
      </c>
      <c r="N39" s="71">
        <v>55</v>
      </c>
      <c r="O39" s="71">
        <v>-328</v>
      </c>
      <c r="P39" s="71">
        <v>711</v>
      </c>
      <c r="Q39" s="90"/>
      <c r="R39" s="71">
        <v>3036</v>
      </c>
      <c r="S39" s="71">
        <v>784</v>
      </c>
      <c r="T39" s="71">
        <v>3820</v>
      </c>
      <c r="U39" s="71">
        <v>670</v>
      </c>
      <c r="V39" s="71">
        <v>1750</v>
      </c>
      <c r="W39" s="71">
        <v>6240</v>
      </c>
      <c r="X39" s="90"/>
      <c r="Y39" s="71">
        <v>280</v>
      </c>
      <c r="Z39" s="71">
        <v>0</v>
      </c>
      <c r="AA39" s="71">
        <v>280</v>
      </c>
      <c r="AB39" s="187">
        <v>0</v>
      </c>
      <c r="AC39" s="71">
        <v>2500</v>
      </c>
      <c r="AD39" s="187">
        <v>2780</v>
      </c>
      <c r="AE39" s="90"/>
      <c r="AF39" s="71">
        <f>0</f>
        <v>0</v>
      </c>
      <c r="AG39" s="71">
        <v>3500</v>
      </c>
      <c r="AH39" s="71">
        <v>3500</v>
      </c>
      <c r="AI39" s="71">
        <v>0</v>
      </c>
      <c r="AJ39" s="71">
        <v>0</v>
      </c>
      <c r="AK39" s="187">
        <v>3500</v>
      </c>
      <c r="AL39" s="187"/>
      <c r="AM39" s="187">
        <v>0</v>
      </c>
      <c r="AN39" s="71">
        <v>7285</v>
      </c>
      <c r="AO39" s="71">
        <v>7285</v>
      </c>
      <c r="AP39" s="71">
        <v>16449</v>
      </c>
      <c r="AQ39" s="71">
        <v>10049</v>
      </c>
      <c r="AR39" s="187">
        <v>33783</v>
      </c>
      <c r="AS39" s="13"/>
      <c r="AT39" s="13"/>
      <c r="AU39" s="13"/>
      <c r="AV39" s="13"/>
      <c r="AW39" s="13"/>
      <c r="AX39" s="13"/>
      <c r="AY39" s="13"/>
      <c r="AZ39" s="13"/>
    </row>
    <row r="40" spans="2:52" s="11" customFormat="1" ht="15.95" customHeight="1">
      <c r="B40" s="26" t="s">
        <v>122</v>
      </c>
      <c r="C40" s="12"/>
      <c r="D40" s="71">
        <v>-2053</v>
      </c>
      <c r="E40" s="71">
        <v>-1681</v>
      </c>
      <c r="F40" s="71">
        <v>-3734</v>
      </c>
      <c r="G40" s="71">
        <v>-2632</v>
      </c>
      <c r="H40" s="71">
        <v>-1999</v>
      </c>
      <c r="I40" s="71">
        <v>-8365</v>
      </c>
      <c r="J40" s="71"/>
      <c r="K40" s="71">
        <v>-1228</v>
      </c>
      <c r="L40" s="71">
        <v>-14232</v>
      </c>
      <c r="M40" s="71">
        <v>-15460</v>
      </c>
      <c r="N40" s="71">
        <v>-6587</v>
      </c>
      <c r="O40" s="71">
        <v>-218</v>
      </c>
      <c r="P40" s="71">
        <v>-22265</v>
      </c>
      <c r="Q40" s="90"/>
      <c r="R40" s="71">
        <v>-7747</v>
      </c>
      <c r="S40" s="71">
        <v>-1379</v>
      </c>
      <c r="T40" s="71">
        <v>-9126</v>
      </c>
      <c r="U40" s="71">
        <v>-1073</v>
      </c>
      <c r="V40" s="71">
        <v>-3422</v>
      </c>
      <c r="W40" s="71">
        <v>-13621</v>
      </c>
      <c r="X40" s="90"/>
      <c r="Y40" s="71">
        <v>-1258</v>
      </c>
      <c r="Z40" s="71">
        <v>-1220</v>
      </c>
      <c r="AA40" s="71">
        <v>-2478</v>
      </c>
      <c r="AB40" s="187">
        <v>-644</v>
      </c>
      <c r="AC40" s="71">
        <v>-197</v>
      </c>
      <c r="AD40" s="187">
        <v>-3319</v>
      </c>
      <c r="AE40" s="90"/>
      <c r="AF40" s="71">
        <f>-78</f>
        <v>-78</v>
      </c>
      <c r="AG40" s="71">
        <v>-2569</v>
      </c>
      <c r="AH40" s="71">
        <v>-2647</v>
      </c>
      <c r="AI40" s="71">
        <v>-1240</v>
      </c>
      <c r="AJ40" s="71">
        <v>-612</v>
      </c>
      <c r="AK40" s="187">
        <v>-4499</v>
      </c>
      <c r="AL40" s="187"/>
      <c r="AM40" s="187">
        <v>-619</v>
      </c>
      <c r="AN40" s="71">
        <v>-1474</v>
      </c>
      <c r="AO40" s="71">
        <v>-2093</v>
      </c>
      <c r="AP40" s="71">
        <v>-2606</v>
      </c>
      <c r="AQ40" s="71">
        <v>-1624</v>
      </c>
      <c r="AR40" s="187">
        <v>-6323</v>
      </c>
      <c r="AS40" s="13"/>
      <c r="AT40" s="13"/>
      <c r="AU40" s="13"/>
      <c r="AV40" s="13"/>
      <c r="AW40" s="13"/>
      <c r="AX40" s="13"/>
      <c r="AY40" s="13"/>
      <c r="AZ40" s="13"/>
    </row>
    <row r="41" spans="2:52" s="11" customFormat="1" ht="15.95" customHeight="1">
      <c r="B41" s="26" t="s">
        <v>123</v>
      </c>
      <c r="C41" s="12"/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/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90"/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90"/>
      <c r="Y41" s="71">
        <v>0</v>
      </c>
      <c r="Z41" s="71">
        <v>0</v>
      </c>
      <c r="AA41" s="71">
        <v>0</v>
      </c>
      <c r="AB41" s="187">
        <v>0</v>
      </c>
      <c r="AC41" s="71">
        <v>0</v>
      </c>
      <c r="AD41" s="187">
        <v>0</v>
      </c>
      <c r="AE41" s="90"/>
      <c r="AF41" s="71">
        <f>0</f>
        <v>0</v>
      </c>
      <c r="AG41" s="71">
        <v>0</v>
      </c>
      <c r="AH41" s="71">
        <v>0</v>
      </c>
      <c r="AI41" s="71">
        <v>0</v>
      </c>
      <c r="AJ41" s="71">
        <v>0</v>
      </c>
      <c r="AK41" s="187">
        <v>0</v>
      </c>
      <c r="AL41" s="187"/>
      <c r="AM41" s="187">
        <v>0</v>
      </c>
      <c r="AN41" s="71">
        <v>0</v>
      </c>
      <c r="AO41" s="71">
        <v>0</v>
      </c>
      <c r="AP41" s="71">
        <v>0</v>
      </c>
      <c r="AQ41" s="71">
        <v>0</v>
      </c>
      <c r="AR41" s="187">
        <v>0</v>
      </c>
      <c r="AS41" s="13"/>
      <c r="AT41" s="13"/>
      <c r="AU41" s="13"/>
      <c r="AV41" s="13"/>
      <c r="AW41" s="13"/>
      <c r="AX41" s="13"/>
      <c r="AY41" s="13"/>
      <c r="AZ41" s="13"/>
    </row>
    <row r="42" spans="2:52" s="11" customFormat="1" ht="15.95" customHeight="1">
      <c r="B42" s="26" t="s">
        <v>124</v>
      </c>
      <c r="C42" s="12"/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/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90"/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>
        <v>0</v>
      </c>
      <c r="X42" s="90"/>
      <c r="Y42" s="71">
        <v>0</v>
      </c>
      <c r="Z42" s="71">
        <v>0</v>
      </c>
      <c r="AA42" s="71">
        <v>0</v>
      </c>
      <c r="AB42" s="187">
        <v>0</v>
      </c>
      <c r="AC42" s="71">
        <v>0</v>
      </c>
      <c r="AD42" s="187">
        <v>0</v>
      </c>
      <c r="AE42" s="90"/>
      <c r="AF42" s="71">
        <f>0</f>
        <v>0</v>
      </c>
      <c r="AG42" s="71">
        <v>0</v>
      </c>
      <c r="AH42" s="71">
        <v>0</v>
      </c>
      <c r="AI42" s="71">
        <v>0</v>
      </c>
      <c r="AJ42" s="71">
        <v>0</v>
      </c>
      <c r="AK42" s="187">
        <v>0</v>
      </c>
      <c r="AL42" s="187"/>
      <c r="AM42" s="187">
        <v>0</v>
      </c>
      <c r="AN42" s="71">
        <v>0</v>
      </c>
      <c r="AO42" s="71">
        <v>0</v>
      </c>
      <c r="AP42" s="71">
        <v>0</v>
      </c>
      <c r="AQ42" s="71">
        <v>0</v>
      </c>
      <c r="AR42" s="187">
        <v>0</v>
      </c>
      <c r="AS42" s="13"/>
      <c r="AT42" s="13"/>
      <c r="AU42" s="13"/>
      <c r="AV42" s="13"/>
      <c r="AW42" s="13"/>
      <c r="AX42" s="13"/>
      <c r="AY42" s="13"/>
      <c r="AZ42" s="13"/>
    </row>
    <row r="43" spans="2:52" s="11" customFormat="1" ht="15.95" customHeight="1">
      <c r="B43" s="26" t="s">
        <v>125</v>
      </c>
      <c r="C43" s="12"/>
      <c r="D43" s="71">
        <v>-716</v>
      </c>
      <c r="E43" s="71">
        <v>-882</v>
      </c>
      <c r="F43" s="71">
        <v>-1598</v>
      </c>
      <c r="G43" s="71">
        <v>-370</v>
      </c>
      <c r="H43" s="71">
        <v>-1242</v>
      </c>
      <c r="I43" s="71">
        <v>-3210</v>
      </c>
      <c r="J43" s="71"/>
      <c r="K43" s="71">
        <v>-501</v>
      </c>
      <c r="L43" s="71">
        <v>-703</v>
      </c>
      <c r="M43" s="71">
        <v>-1204</v>
      </c>
      <c r="N43" s="71">
        <v>-324</v>
      </c>
      <c r="O43" s="71">
        <v>-564</v>
      </c>
      <c r="P43" s="71">
        <v>-2092</v>
      </c>
      <c r="Q43" s="90"/>
      <c r="R43" s="71">
        <v>-288</v>
      </c>
      <c r="S43" s="71">
        <v>337</v>
      </c>
      <c r="T43" s="71">
        <v>-49</v>
      </c>
      <c r="U43" s="71">
        <v>-538</v>
      </c>
      <c r="V43" s="71">
        <v>-55</v>
      </c>
      <c r="W43" s="71">
        <v>-642</v>
      </c>
      <c r="X43" s="90"/>
      <c r="Y43" s="71">
        <v>-141</v>
      </c>
      <c r="Z43" s="71">
        <v>-130</v>
      </c>
      <c r="AA43" s="71">
        <v>-271</v>
      </c>
      <c r="AB43" s="187">
        <v>-111</v>
      </c>
      <c r="AC43" s="71">
        <v>-124</v>
      </c>
      <c r="AD43" s="187">
        <v>-506</v>
      </c>
      <c r="AE43" s="90"/>
      <c r="AF43" s="71">
        <f>-117</f>
        <v>-117</v>
      </c>
      <c r="AG43" s="71">
        <v>-148</v>
      </c>
      <c r="AH43" s="71">
        <v>-265</v>
      </c>
      <c r="AI43" s="71">
        <v>-152</v>
      </c>
      <c r="AJ43" s="71">
        <v>-90</v>
      </c>
      <c r="AK43" s="187">
        <v>-507</v>
      </c>
      <c r="AL43" s="187"/>
      <c r="AM43" s="187">
        <v>-85</v>
      </c>
      <c r="AN43" s="71">
        <v>-119</v>
      </c>
      <c r="AO43" s="71">
        <v>-204</v>
      </c>
      <c r="AP43" s="71">
        <v>-199</v>
      </c>
      <c r="AQ43" s="71">
        <v>-148</v>
      </c>
      <c r="AR43" s="187">
        <v>-551</v>
      </c>
      <c r="AS43" s="13"/>
      <c r="AT43" s="13"/>
      <c r="AU43" s="13"/>
      <c r="AV43" s="13"/>
      <c r="AW43" s="13"/>
      <c r="AX43" s="13"/>
      <c r="AY43" s="13"/>
      <c r="AZ43" s="13"/>
    </row>
    <row r="44" spans="2:52" s="11" customFormat="1" ht="15.95" customHeight="1">
      <c r="B44" s="26" t="s">
        <v>126</v>
      </c>
      <c r="C44" s="12"/>
      <c r="D44" s="71">
        <v>-534</v>
      </c>
      <c r="E44" s="71">
        <v>-970</v>
      </c>
      <c r="F44" s="71">
        <v>-1504</v>
      </c>
      <c r="G44" s="71">
        <v>-1236</v>
      </c>
      <c r="H44" s="71">
        <v>-80</v>
      </c>
      <c r="I44" s="71">
        <v>-2820</v>
      </c>
      <c r="J44" s="71"/>
      <c r="K44" s="71">
        <v>-571</v>
      </c>
      <c r="L44" s="71">
        <v>-1172</v>
      </c>
      <c r="M44" s="71">
        <v>-1743</v>
      </c>
      <c r="N44" s="71">
        <v>-450</v>
      </c>
      <c r="O44" s="71">
        <v>-420</v>
      </c>
      <c r="P44" s="71">
        <v>-2613</v>
      </c>
      <c r="Q44" s="90"/>
      <c r="R44" s="71">
        <v>-434</v>
      </c>
      <c r="S44" s="71">
        <v>-363</v>
      </c>
      <c r="T44" s="71">
        <v>-797</v>
      </c>
      <c r="U44" s="71">
        <v>-654</v>
      </c>
      <c r="V44" s="71">
        <v>-215</v>
      </c>
      <c r="W44" s="71">
        <v>-1666</v>
      </c>
      <c r="X44" s="90"/>
      <c r="Y44" s="71">
        <v>-176</v>
      </c>
      <c r="Z44" s="71">
        <v>-163</v>
      </c>
      <c r="AA44" s="71">
        <v>-339</v>
      </c>
      <c r="AB44" s="187">
        <v>-169</v>
      </c>
      <c r="AC44" s="71">
        <v>-168</v>
      </c>
      <c r="AD44" s="187">
        <v>-676</v>
      </c>
      <c r="AE44" s="90"/>
      <c r="AF44" s="71">
        <f>-165</f>
        <v>-165</v>
      </c>
      <c r="AG44" s="71">
        <v>-177</v>
      </c>
      <c r="AH44" s="71">
        <v>-342</v>
      </c>
      <c r="AI44" s="71">
        <v>-104</v>
      </c>
      <c r="AJ44" s="71">
        <v>-171</v>
      </c>
      <c r="AK44" s="187">
        <v>-617</v>
      </c>
      <c r="AL44" s="187"/>
      <c r="AM44" s="187">
        <v>-129</v>
      </c>
      <c r="AN44" s="71">
        <v>-125</v>
      </c>
      <c r="AO44" s="71">
        <v>-254</v>
      </c>
      <c r="AP44" s="71">
        <v>-127</v>
      </c>
      <c r="AQ44" s="71">
        <v>-123</v>
      </c>
      <c r="AR44" s="187">
        <v>-504</v>
      </c>
      <c r="AS44" s="13"/>
      <c r="AT44" s="13"/>
      <c r="AU44" s="13"/>
      <c r="AV44" s="13"/>
      <c r="AW44" s="13"/>
      <c r="AX44" s="13"/>
      <c r="AY44" s="13"/>
      <c r="AZ44" s="13"/>
    </row>
    <row r="45" spans="2:52" s="11" customFormat="1" ht="15.95" customHeight="1">
      <c r="B45" s="26" t="s">
        <v>127</v>
      </c>
      <c r="C45" s="12"/>
      <c r="D45" s="71">
        <v>2</v>
      </c>
      <c r="E45" s="71">
        <v>1</v>
      </c>
      <c r="F45" s="71">
        <v>3</v>
      </c>
      <c r="G45" s="71">
        <v>-3</v>
      </c>
      <c r="H45" s="71">
        <v>0</v>
      </c>
      <c r="I45" s="71">
        <v>0</v>
      </c>
      <c r="J45" s="71"/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90"/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90"/>
      <c r="Y45" s="71">
        <v>0</v>
      </c>
      <c r="Z45" s="71">
        <v>0</v>
      </c>
      <c r="AA45" s="71">
        <v>0</v>
      </c>
      <c r="AB45" s="187">
        <v>0</v>
      </c>
      <c r="AC45" s="71">
        <v>0</v>
      </c>
      <c r="AD45" s="187">
        <v>0</v>
      </c>
      <c r="AE45" s="90"/>
      <c r="AF45" s="71">
        <f>0</f>
        <v>0</v>
      </c>
      <c r="AG45" s="71">
        <v>0</v>
      </c>
      <c r="AH45" s="71">
        <v>0</v>
      </c>
      <c r="AI45" s="71">
        <v>0</v>
      </c>
      <c r="AJ45" s="71">
        <v>0</v>
      </c>
      <c r="AK45" s="187">
        <v>0</v>
      </c>
      <c r="AL45" s="187"/>
      <c r="AM45" s="187">
        <v>0</v>
      </c>
      <c r="AN45" s="71">
        <v>0</v>
      </c>
      <c r="AO45" s="71">
        <v>0</v>
      </c>
      <c r="AP45" s="71">
        <v>0</v>
      </c>
      <c r="AQ45" s="71">
        <v>0</v>
      </c>
      <c r="AR45" s="187">
        <v>0</v>
      </c>
      <c r="AS45" s="13"/>
      <c r="AT45" s="13"/>
      <c r="AU45" s="13"/>
      <c r="AV45" s="13"/>
      <c r="AW45" s="13"/>
      <c r="AX45" s="13"/>
      <c r="AY45" s="13"/>
      <c r="AZ45" s="13"/>
    </row>
    <row r="46" spans="2:52" s="11" customFormat="1" ht="15.95" customHeight="1">
      <c r="B46" s="26" t="s">
        <v>128</v>
      </c>
      <c r="C46" s="12"/>
      <c r="D46" s="71">
        <v>-14</v>
      </c>
      <c r="E46" s="71">
        <v>-46</v>
      </c>
      <c r="F46" s="71">
        <v>-60</v>
      </c>
      <c r="G46" s="71">
        <v>60</v>
      </c>
      <c r="H46" s="71">
        <v>0</v>
      </c>
      <c r="I46" s="71">
        <v>0</v>
      </c>
      <c r="J46" s="71"/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90"/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90"/>
      <c r="Y46" s="71">
        <v>0</v>
      </c>
      <c r="Z46" s="71">
        <v>0</v>
      </c>
      <c r="AA46" s="71">
        <v>0</v>
      </c>
      <c r="AB46" s="187">
        <v>0</v>
      </c>
      <c r="AC46" s="71">
        <v>0</v>
      </c>
      <c r="AD46" s="187">
        <v>0</v>
      </c>
      <c r="AE46" s="90"/>
      <c r="AF46" s="71">
        <f>0</f>
        <v>0</v>
      </c>
      <c r="AG46" s="71">
        <v>0</v>
      </c>
      <c r="AH46" s="71">
        <v>0</v>
      </c>
      <c r="AI46" s="71">
        <v>0</v>
      </c>
      <c r="AJ46" s="71">
        <v>0</v>
      </c>
      <c r="AK46" s="187">
        <v>0</v>
      </c>
      <c r="AL46" s="187"/>
      <c r="AM46" s="187">
        <v>0</v>
      </c>
      <c r="AN46" s="71">
        <v>0</v>
      </c>
      <c r="AO46" s="71">
        <v>0</v>
      </c>
      <c r="AP46" s="71">
        <v>0</v>
      </c>
      <c r="AQ46" s="71">
        <v>0</v>
      </c>
      <c r="AR46" s="187">
        <v>0</v>
      </c>
      <c r="AS46" s="13"/>
      <c r="AT46" s="13"/>
      <c r="AU46" s="13"/>
      <c r="AV46" s="13"/>
      <c r="AW46" s="13"/>
      <c r="AX46" s="13"/>
      <c r="AY46" s="13"/>
      <c r="AZ46" s="13"/>
    </row>
    <row r="47" spans="2:52" s="14" customFormat="1" ht="15.95" customHeight="1">
      <c r="B47" s="25" t="s">
        <v>129</v>
      </c>
      <c r="C47" s="15"/>
      <c r="D47" s="85">
        <v>-2829</v>
      </c>
      <c r="E47" s="85">
        <v>2857</v>
      </c>
      <c r="F47" s="85">
        <v>28</v>
      </c>
      <c r="G47" s="85">
        <v>-2127</v>
      </c>
      <c r="H47" s="85">
        <v>-4005</v>
      </c>
      <c r="I47" s="85">
        <v>-6104</v>
      </c>
      <c r="J47" s="85"/>
      <c r="K47" s="85">
        <v>-1481</v>
      </c>
      <c r="L47" s="85">
        <v>-15942</v>
      </c>
      <c r="M47" s="85">
        <v>-17423</v>
      </c>
      <c r="N47" s="85">
        <v>-7306</v>
      </c>
      <c r="O47" s="85">
        <v>-1530</v>
      </c>
      <c r="P47" s="85">
        <v>-26259</v>
      </c>
      <c r="Q47" s="91"/>
      <c r="R47" s="85">
        <v>-5433</v>
      </c>
      <c r="S47" s="85">
        <v>-719</v>
      </c>
      <c r="T47" s="85">
        <v>-6152</v>
      </c>
      <c r="U47" s="85">
        <v>-1595</v>
      </c>
      <c r="V47" s="85">
        <v>-1942</v>
      </c>
      <c r="W47" s="85">
        <v>-9689</v>
      </c>
      <c r="X47" s="91"/>
      <c r="Y47" s="85">
        <v>-1295</v>
      </c>
      <c r="Z47" s="85">
        <v>-1513</v>
      </c>
      <c r="AA47" s="85">
        <v>-2808</v>
      </c>
      <c r="AB47" s="188">
        <v>-924</v>
      </c>
      <c r="AC47" s="85">
        <v>2011</v>
      </c>
      <c r="AD47" s="188">
        <v>-1721</v>
      </c>
      <c r="AE47" s="91"/>
      <c r="AF47" s="85">
        <f>-360</f>
        <v>-360</v>
      </c>
      <c r="AG47" s="85">
        <v>606</v>
      </c>
      <c r="AH47" s="85">
        <v>246</v>
      </c>
      <c r="AI47" s="85">
        <v>-1496</v>
      </c>
      <c r="AJ47" s="85">
        <v>-873</v>
      </c>
      <c r="AK47" s="188">
        <v>-2123</v>
      </c>
      <c r="AL47" s="188"/>
      <c r="AM47" s="188">
        <v>-833</v>
      </c>
      <c r="AN47" s="85">
        <v>5567</v>
      </c>
      <c r="AO47" s="85">
        <v>4734</v>
      </c>
      <c r="AP47" s="85">
        <v>13517</v>
      </c>
      <c r="AQ47" s="85">
        <v>8154</v>
      </c>
      <c r="AR47" s="188">
        <v>26405</v>
      </c>
      <c r="AS47" s="16"/>
      <c r="AT47" s="16"/>
      <c r="AU47" s="16"/>
      <c r="AV47" s="16"/>
      <c r="AW47" s="16"/>
      <c r="AX47" s="16"/>
      <c r="AY47" s="16"/>
      <c r="AZ47" s="16"/>
    </row>
    <row r="48" spans="2:52" s="11" customFormat="1" ht="24.95" customHeight="1">
      <c r="B48" s="26" t="s">
        <v>130</v>
      </c>
      <c r="C48" s="12"/>
      <c r="D48" s="71">
        <v>352</v>
      </c>
      <c r="E48" s="71">
        <v>-2234</v>
      </c>
      <c r="F48" s="71">
        <v>-1882</v>
      </c>
      <c r="G48" s="71">
        <v>-1856</v>
      </c>
      <c r="H48" s="71">
        <v>-256</v>
      </c>
      <c r="I48" s="71">
        <v>-3994</v>
      </c>
      <c r="J48" s="71"/>
      <c r="K48" s="71">
        <v>-881</v>
      </c>
      <c r="L48" s="71">
        <v>1215</v>
      </c>
      <c r="M48" s="71">
        <v>334</v>
      </c>
      <c r="N48" s="71">
        <v>1931</v>
      </c>
      <c r="O48" s="71">
        <v>-747</v>
      </c>
      <c r="P48" s="71">
        <v>1518</v>
      </c>
      <c r="Q48" s="90"/>
      <c r="R48" s="71">
        <v>978</v>
      </c>
      <c r="S48" s="71">
        <v>3485</v>
      </c>
      <c r="T48" s="71">
        <v>4463</v>
      </c>
      <c r="U48" s="71">
        <v>-1391</v>
      </c>
      <c r="V48" s="71">
        <v>6181</v>
      </c>
      <c r="W48" s="71">
        <v>9253</v>
      </c>
      <c r="X48" s="90"/>
      <c r="Y48" s="71">
        <v>-8537</v>
      </c>
      <c r="Z48" s="71">
        <v>269</v>
      </c>
      <c r="AA48" s="71">
        <v>-8268</v>
      </c>
      <c r="AB48" s="187">
        <v>74</v>
      </c>
      <c r="AC48" s="71">
        <v>4937</v>
      </c>
      <c r="AD48" s="187">
        <v>-3257</v>
      </c>
      <c r="AE48" s="90"/>
      <c r="AF48" s="71">
        <f>2519</f>
        <v>2519</v>
      </c>
      <c r="AG48" s="71">
        <v>-6185</v>
      </c>
      <c r="AH48" s="71">
        <v>-3666</v>
      </c>
      <c r="AI48" s="71">
        <v>682</v>
      </c>
      <c r="AJ48" s="71">
        <v>-442</v>
      </c>
      <c r="AK48" s="187">
        <v>-3426</v>
      </c>
      <c r="AL48" s="187"/>
      <c r="AM48" s="187">
        <v>-2662</v>
      </c>
      <c r="AN48" s="71">
        <v>1040</v>
      </c>
      <c r="AO48" s="71">
        <v>-1622</v>
      </c>
      <c r="AP48" s="71">
        <v>-1036</v>
      </c>
      <c r="AQ48" s="71">
        <v>1749</v>
      </c>
      <c r="AR48" s="187">
        <v>-909</v>
      </c>
      <c r="AS48" s="13"/>
      <c r="AT48" s="13"/>
      <c r="AU48" s="13"/>
      <c r="AV48" s="13"/>
      <c r="AW48" s="13"/>
      <c r="AX48" s="13"/>
      <c r="AY48" s="13"/>
      <c r="AZ48" s="13"/>
    </row>
    <row r="49" spans="2:52" s="11" customFormat="1" ht="15.95" customHeight="1">
      <c r="B49" s="26" t="s">
        <v>131</v>
      </c>
      <c r="C49" s="12"/>
      <c r="D49" s="71">
        <v>5166</v>
      </c>
      <c r="E49" s="71">
        <v>0</v>
      </c>
      <c r="F49" s="71">
        <v>5166</v>
      </c>
      <c r="G49" s="71">
        <v>0</v>
      </c>
      <c r="H49" s="71">
        <v>0</v>
      </c>
      <c r="I49" s="71">
        <v>5166</v>
      </c>
      <c r="J49" s="71"/>
      <c r="K49" s="71">
        <v>1173</v>
      </c>
      <c r="L49" s="71">
        <v>0</v>
      </c>
      <c r="M49" s="71">
        <v>1173</v>
      </c>
      <c r="N49" s="71">
        <v>0</v>
      </c>
      <c r="O49" s="71">
        <v>0</v>
      </c>
      <c r="P49" s="71">
        <v>1173</v>
      </c>
      <c r="Q49" s="90"/>
      <c r="R49" s="71">
        <v>2674</v>
      </c>
      <c r="S49" s="71">
        <v>0</v>
      </c>
      <c r="T49" s="71">
        <v>2674</v>
      </c>
      <c r="U49" s="71">
        <v>0</v>
      </c>
      <c r="V49" s="71">
        <v>0</v>
      </c>
      <c r="W49" s="71">
        <v>2674</v>
      </c>
      <c r="X49" s="90"/>
      <c r="Y49" s="71">
        <v>11927</v>
      </c>
      <c r="Z49" s="71">
        <v>0</v>
      </c>
      <c r="AA49" s="71">
        <v>11927</v>
      </c>
      <c r="AB49" s="187">
        <v>0</v>
      </c>
      <c r="AC49" s="71">
        <v>0</v>
      </c>
      <c r="AD49" s="187">
        <v>11927</v>
      </c>
      <c r="AE49" s="90"/>
      <c r="AF49" s="71">
        <f>8670</f>
        <v>8670</v>
      </c>
      <c r="AG49" s="71">
        <v>0</v>
      </c>
      <c r="AH49" s="71">
        <v>8670</v>
      </c>
      <c r="AI49" s="71">
        <v>-2</v>
      </c>
      <c r="AJ49" s="71">
        <v>-1</v>
      </c>
      <c r="AK49" s="187">
        <v>8667</v>
      </c>
      <c r="AL49" s="187"/>
      <c r="AM49" s="187">
        <v>5241</v>
      </c>
      <c r="AN49" s="71">
        <v>0</v>
      </c>
      <c r="AO49" s="71">
        <v>5241</v>
      </c>
      <c r="AP49" s="71">
        <v>0</v>
      </c>
      <c r="AQ49" s="71">
        <v>0</v>
      </c>
      <c r="AR49" s="187">
        <v>5241</v>
      </c>
      <c r="AS49" s="13"/>
      <c r="AT49" s="13"/>
      <c r="AU49" s="13"/>
      <c r="AV49" s="13"/>
      <c r="AW49" s="13"/>
      <c r="AX49" s="13"/>
      <c r="AY49" s="13"/>
      <c r="AZ49" s="13"/>
    </row>
    <row r="50" spans="2:52" s="11" customFormat="1" ht="26.1" customHeight="1">
      <c r="B50" s="26" t="s">
        <v>132</v>
      </c>
      <c r="C50" s="12"/>
      <c r="D50" s="71">
        <v>0</v>
      </c>
      <c r="E50" s="71">
        <v>0</v>
      </c>
      <c r="F50" s="71">
        <v>0</v>
      </c>
      <c r="G50" s="71">
        <v>0</v>
      </c>
      <c r="H50" s="71">
        <v>1</v>
      </c>
      <c r="I50" s="71">
        <v>1</v>
      </c>
      <c r="J50" s="71"/>
      <c r="K50" s="71">
        <v>0</v>
      </c>
      <c r="L50" s="71">
        <v>3</v>
      </c>
      <c r="M50" s="71">
        <v>3</v>
      </c>
      <c r="N50" s="71">
        <v>-4</v>
      </c>
      <c r="O50" s="71">
        <v>-16</v>
      </c>
      <c r="P50" s="71">
        <v>-17</v>
      </c>
      <c r="Q50" s="90"/>
      <c r="R50" s="71">
        <v>2</v>
      </c>
      <c r="S50" s="71">
        <v>0</v>
      </c>
      <c r="T50" s="71">
        <v>2</v>
      </c>
      <c r="U50" s="71">
        <v>-2</v>
      </c>
      <c r="V50" s="71">
        <v>0</v>
      </c>
      <c r="W50" s="71">
        <v>0</v>
      </c>
      <c r="X50" s="90"/>
      <c r="Y50" s="71">
        <v>0</v>
      </c>
      <c r="Z50" s="71">
        <v>0</v>
      </c>
      <c r="AA50" s="71">
        <v>0</v>
      </c>
      <c r="AB50" s="187">
        <v>0</v>
      </c>
      <c r="AC50" s="71">
        <v>0</v>
      </c>
      <c r="AD50" s="187">
        <v>0</v>
      </c>
      <c r="AE50" s="90"/>
      <c r="AF50" s="71">
        <f>0</f>
        <v>0</v>
      </c>
      <c r="AG50" s="71">
        <v>0</v>
      </c>
      <c r="AH50" s="71">
        <v>0</v>
      </c>
      <c r="AI50" s="71">
        <v>0</v>
      </c>
      <c r="AJ50" s="71">
        <v>0</v>
      </c>
      <c r="AK50" s="187">
        <v>0</v>
      </c>
      <c r="AL50" s="187"/>
      <c r="AM50" s="187">
        <v>0</v>
      </c>
      <c r="AN50" s="71">
        <v>0</v>
      </c>
      <c r="AO50" s="71">
        <v>0</v>
      </c>
      <c r="AP50" s="71">
        <v>0</v>
      </c>
      <c r="AQ50" s="71">
        <v>0</v>
      </c>
      <c r="AR50" s="187">
        <v>0</v>
      </c>
      <c r="AS50" s="13"/>
      <c r="AT50" s="13"/>
      <c r="AU50" s="13"/>
      <c r="AV50" s="13"/>
      <c r="AW50" s="13"/>
      <c r="AX50" s="13"/>
      <c r="AY50" s="13"/>
      <c r="AZ50" s="13"/>
    </row>
    <row r="51" spans="2:52" s="14" customFormat="1" ht="30" customHeight="1">
      <c r="B51" s="25" t="s">
        <v>133</v>
      </c>
      <c r="C51" s="15"/>
      <c r="D51" s="85">
        <v>5518</v>
      </c>
      <c r="E51" s="85">
        <v>-2234</v>
      </c>
      <c r="F51" s="85">
        <v>3284</v>
      </c>
      <c r="G51" s="85">
        <v>-1856</v>
      </c>
      <c r="H51" s="85">
        <v>-255</v>
      </c>
      <c r="I51" s="85">
        <v>1173</v>
      </c>
      <c r="J51" s="85"/>
      <c r="K51" s="85">
        <v>292</v>
      </c>
      <c r="L51" s="85">
        <v>1218</v>
      </c>
      <c r="M51" s="85">
        <v>1510</v>
      </c>
      <c r="N51" s="85">
        <v>1927</v>
      </c>
      <c r="O51" s="85">
        <v>-763</v>
      </c>
      <c r="P51" s="85">
        <v>2674</v>
      </c>
      <c r="Q51" s="91"/>
      <c r="R51" s="85">
        <v>3654</v>
      </c>
      <c r="S51" s="85">
        <v>3485</v>
      </c>
      <c r="T51" s="85">
        <v>7139</v>
      </c>
      <c r="U51" s="85">
        <v>-1393</v>
      </c>
      <c r="V51" s="85">
        <v>6181</v>
      </c>
      <c r="W51" s="85">
        <v>11927</v>
      </c>
      <c r="X51" s="91"/>
      <c r="Y51" s="85">
        <v>3390</v>
      </c>
      <c r="Z51" s="85">
        <v>269</v>
      </c>
      <c r="AA51" s="85">
        <v>3659</v>
      </c>
      <c r="AB51" s="188">
        <v>74</v>
      </c>
      <c r="AC51" s="85">
        <v>4937</v>
      </c>
      <c r="AD51" s="188">
        <v>8670</v>
      </c>
      <c r="AE51" s="91"/>
      <c r="AF51" s="85">
        <f>11189</f>
        <v>11189</v>
      </c>
      <c r="AG51" s="85">
        <v>-6185</v>
      </c>
      <c r="AH51" s="85">
        <v>5004</v>
      </c>
      <c r="AI51" s="85">
        <v>680</v>
      </c>
      <c r="AJ51" s="85">
        <v>-443</v>
      </c>
      <c r="AK51" s="188">
        <v>5241</v>
      </c>
      <c r="AL51" s="188"/>
      <c r="AM51" s="188">
        <v>2579</v>
      </c>
      <c r="AN51" s="85">
        <v>1040</v>
      </c>
      <c r="AO51" s="85">
        <v>3619</v>
      </c>
      <c r="AP51" s="85">
        <v>-1036</v>
      </c>
      <c r="AQ51" s="85">
        <v>1749</v>
      </c>
      <c r="AR51" s="188">
        <v>4332</v>
      </c>
      <c r="AS51" s="16"/>
      <c r="AT51" s="16"/>
      <c r="AU51" s="16"/>
      <c r="AV51" s="16"/>
      <c r="AW51" s="16"/>
      <c r="AX51" s="16"/>
      <c r="AY51" s="16"/>
      <c r="AZ51" s="16"/>
    </row>
    <row r="52" spans="2:52" s="128" customFormat="1" ht="12.95" customHeight="1" thickBot="1">
      <c r="B52" s="129"/>
      <c r="C52" s="130"/>
      <c r="D52" s="201"/>
      <c r="E52" s="201"/>
      <c r="F52" s="201"/>
      <c r="G52" s="201"/>
      <c r="H52" s="201"/>
      <c r="I52" s="201"/>
      <c r="J52" s="201"/>
      <c r="K52" s="131"/>
      <c r="L52" s="131"/>
      <c r="M52" s="131"/>
      <c r="N52" s="131"/>
      <c r="O52" s="131"/>
      <c r="P52" s="131"/>
      <c r="Q52" s="130"/>
      <c r="R52" s="131"/>
      <c r="S52" s="131"/>
      <c r="T52" s="131"/>
      <c r="U52" s="131"/>
      <c r="V52" s="131"/>
      <c r="W52" s="131"/>
      <c r="X52" s="130"/>
      <c r="Y52" s="131"/>
      <c r="Z52" s="131"/>
      <c r="AA52" s="131"/>
      <c r="AB52" s="189"/>
      <c r="AC52" s="131"/>
      <c r="AD52" s="189"/>
      <c r="AE52" s="130"/>
      <c r="AF52" s="131"/>
      <c r="AG52" s="131"/>
      <c r="AH52" s="131"/>
      <c r="AI52" s="131"/>
      <c r="AJ52" s="131"/>
      <c r="AK52" s="189"/>
      <c r="AL52" s="189"/>
      <c r="AM52" s="189"/>
      <c r="AN52" s="131"/>
      <c r="AO52" s="131"/>
      <c r="AP52" s="131"/>
      <c r="AQ52" s="131"/>
      <c r="AR52" s="131"/>
      <c r="AS52" s="132"/>
      <c r="AT52" s="132"/>
      <c r="AU52" s="132"/>
      <c r="AV52" s="132"/>
      <c r="AW52" s="132"/>
      <c r="AX52" s="132"/>
      <c r="AY52" s="132"/>
      <c r="AZ52" s="132"/>
    </row>
    <row r="53" spans="2:52" ht="21.95" customHeight="1">
      <c r="B53" s="97" t="s">
        <v>155</v>
      </c>
      <c r="C53" s="5"/>
      <c r="D53" s="5"/>
      <c r="E53" s="5"/>
      <c r="F53" s="5"/>
      <c r="G53" s="5"/>
      <c r="H53" s="5"/>
      <c r="I53" s="5"/>
      <c r="J53" s="5"/>
      <c r="O53" s="5"/>
      <c r="P53" s="5"/>
      <c r="Q53" s="5"/>
      <c r="R53" s="5"/>
      <c r="S53" s="5"/>
      <c r="T53" s="5"/>
      <c r="U53" s="5"/>
      <c r="V53" s="5"/>
      <c r="W53" s="5"/>
      <c r="X53" s="5"/>
      <c r="Z53" s="5"/>
      <c r="AE53" s="5"/>
    </row>
    <row r="54" spans="2:52" ht="21.95" customHeight="1">
      <c r="B54" s="97" t="s">
        <v>178</v>
      </c>
      <c r="C54" s="5"/>
      <c r="D54" s="5"/>
      <c r="E54" s="5"/>
      <c r="F54" s="5"/>
      <c r="G54" s="5"/>
      <c r="H54" s="5"/>
      <c r="I54" s="5"/>
      <c r="J54" s="5"/>
      <c r="O54" s="5"/>
      <c r="P54" s="5"/>
      <c r="Q54" s="5"/>
      <c r="R54" s="5"/>
      <c r="S54" s="5"/>
      <c r="T54" s="5"/>
      <c r="U54" s="5"/>
      <c r="V54" s="5"/>
      <c r="W54" s="5"/>
      <c r="X54" s="5"/>
      <c r="Z54" s="5"/>
      <c r="AE54" s="5"/>
    </row>
    <row r="55" spans="2:52" ht="14.25"/>
    <row r="56" spans="2:52" ht="0" hidden="1" customHeight="1"/>
    <row r="57" spans="2:52" s="11" customFormat="1" ht="15.95" hidden="1" customHeight="1">
      <c r="B57" s="26"/>
      <c r="C57" s="12"/>
      <c r="D57" s="12"/>
      <c r="E57" s="12"/>
      <c r="F57" s="12"/>
      <c r="G57" s="12"/>
      <c r="H57" s="12"/>
      <c r="I57" s="12"/>
      <c r="J57" s="12"/>
      <c r="K57" s="30"/>
      <c r="L57" s="31"/>
      <c r="M57" s="31"/>
      <c r="N57" s="31"/>
      <c r="O57" s="31"/>
      <c r="P57" s="31"/>
      <c r="Q57" s="12"/>
      <c r="R57" s="30"/>
      <c r="S57" s="30"/>
      <c r="T57" s="30"/>
      <c r="U57" s="30"/>
      <c r="V57" s="30"/>
      <c r="W57" s="30"/>
      <c r="X57" s="12"/>
      <c r="Y57" s="30"/>
      <c r="Z57" s="30"/>
      <c r="AA57" s="30"/>
      <c r="AB57" s="30"/>
      <c r="AC57" s="12"/>
      <c r="AD57" s="12"/>
      <c r="AE57" s="12"/>
      <c r="AF57" s="30"/>
      <c r="AG57" s="30"/>
      <c r="AH57" s="30"/>
      <c r="AI57" s="30"/>
      <c r="AJ57" s="30"/>
      <c r="AK57" s="12"/>
      <c r="AL57" s="12"/>
      <c r="AM57" s="12"/>
      <c r="AN57" s="30"/>
      <c r="AO57" s="30"/>
      <c r="AP57" s="30"/>
      <c r="AQ57" s="30"/>
      <c r="AR57" s="30"/>
      <c r="AS57" s="13"/>
      <c r="AT57" s="13"/>
      <c r="AU57" s="13"/>
      <c r="AV57" s="13"/>
      <c r="AW57" s="13"/>
      <c r="AX57" s="13"/>
      <c r="AY57" s="13"/>
      <c r="AZ57" s="13"/>
    </row>
    <row r="58" spans="2:52" s="11" customFormat="1" ht="15.95" hidden="1" customHeight="1">
      <c r="B58" s="26"/>
      <c r="C58" s="12"/>
      <c r="D58" s="12"/>
      <c r="E58" s="12"/>
      <c r="F58" s="12"/>
      <c r="G58" s="12"/>
      <c r="H58" s="12"/>
      <c r="I58" s="12"/>
      <c r="J58" s="12"/>
      <c r="K58" s="30"/>
      <c r="L58" s="31"/>
      <c r="M58" s="31"/>
      <c r="N58" s="31"/>
      <c r="O58" s="31"/>
      <c r="P58" s="31"/>
      <c r="Q58" s="12"/>
      <c r="R58" s="30"/>
      <c r="S58" s="30"/>
      <c r="T58" s="30"/>
      <c r="U58" s="30"/>
      <c r="V58" s="30"/>
      <c r="W58" s="30"/>
      <c r="X58" s="12"/>
      <c r="Y58" s="30"/>
      <c r="Z58" s="30"/>
      <c r="AA58" s="30"/>
      <c r="AB58" s="30"/>
      <c r="AC58" s="12"/>
      <c r="AD58" s="12"/>
      <c r="AE58" s="12"/>
      <c r="AF58" s="30"/>
      <c r="AG58" s="30"/>
      <c r="AH58" s="30"/>
      <c r="AI58" s="30"/>
      <c r="AJ58" s="30"/>
      <c r="AK58" s="12"/>
      <c r="AL58" s="12"/>
      <c r="AM58" s="12"/>
      <c r="AN58" s="30"/>
      <c r="AO58" s="30"/>
      <c r="AP58" s="30"/>
      <c r="AQ58" s="30"/>
      <c r="AR58" s="30"/>
      <c r="AS58" s="13"/>
      <c r="AT58" s="13"/>
      <c r="AU58" s="13"/>
      <c r="AV58" s="13"/>
      <c r="AW58" s="13"/>
      <c r="AX58" s="13"/>
      <c r="AY58" s="13"/>
      <c r="AZ58" s="13"/>
    </row>
    <row r="59" spans="2:52" s="11" customFormat="1" ht="15.95" hidden="1" customHeight="1">
      <c r="B59" s="26"/>
      <c r="C59" s="12"/>
      <c r="D59" s="12"/>
      <c r="E59" s="12"/>
      <c r="F59" s="12"/>
      <c r="G59" s="12"/>
      <c r="H59" s="12"/>
      <c r="I59" s="12"/>
      <c r="J59" s="12"/>
      <c r="K59" s="30"/>
      <c r="L59" s="31"/>
      <c r="M59" s="31"/>
      <c r="N59" s="31"/>
      <c r="O59" s="31"/>
      <c r="P59" s="31"/>
      <c r="Q59" s="12"/>
      <c r="R59" s="30"/>
      <c r="S59" s="30"/>
      <c r="T59" s="30"/>
      <c r="U59" s="30"/>
      <c r="V59" s="30"/>
      <c r="W59" s="30"/>
      <c r="X59" s="12"/>
      <c r="Y59" s="30"/>
      <c r="Z59" s="30"/>
      <c r="AA59" s="30"/>
      <c r="AB59" s="30"/>
      <c r="AC59" s="12"/>
      <c r="AD59" s="12"/>
      <c r="AE59" s="12"/>
      <c r="AF59" s="30"/>
      <c r="AG59" s="30"/>
      <c r="AH59" s="30"/>
      <c r="AI59" s="30"/>
      <c r="AJ59" s="30"/>
      <c r="AK59" s="12"/>
      <c r="AL59" s="12"/>
      <c r="AM59" s="12"/>
      <c r="AN59" s="30"/>
      <c r="AO59" s="30"/>
      <c r="AP59" s="30"/>
      <c r="AQ59" s="30"/>
      <c r="AR59" s="30"/>
      <c r="AS59" s="13"/>
      <c r="AT59" s="13"/>
      <c r="AU59" s="13"/>
      <c r="AV59" s="13"/>
      <c r="AW59" s="13"/>
      <c r="AX59" s="13"/>
      <c r="AY59" s="13"/>
      <c r="AZ59" s="13"/>
    </row>
    <row r="60" spans="2:52" s="11" customFormat="1" ht="15.95" hidden="1" customHeight="1">
      <c r="B60" s="26"/>
      <c r="C60" s="12"/>
      <c r="D60" s="12"/>
      <c r="E60" s="12"/>
      <c r="F60" s="12"/>
      <c r="G60" s="12"/>
      <c r="H60" s="12"/>
      <c r="I60" s="12"/>
      <c r="J60" s="12"/>
      <c r="K60" s="30"/>
      <c r="L60" s="31"/>
      <c r="M60" s="31"/>
      <c r="N60" s="31"/>
      <c r="O60" s="31"/>
      <c r="P60" s="31"/>
      <c r="Q60" s="12"/>
      <c r="R60" s="30"/>
      <c r="S60" s="30"/>
      <c r="T60" s="30"/>
      <c r="U60" s="30"/>
      <c r="V60" s="30"/>
      <c r="W60" s="30"/>
      <c r="X60" s="12"/>
      <c r="Y60" s="30"/>
      <c r="Z60" s="30"/>
      <c r="AA60" s="30"/>
      <c r="AB60" s="30"/>
      <c r="AC60" s="12"/>
      <c r="AD60" s="12"/>
      <c r="AE60" s="12"/>
      <c r="AF60" s="30"/>
      <c r="AG60" s="30"/>
      <c r="AH60" s="30"/>
      <c r="AI60" s="30"/>
      <c r="AJ60" s="30"/>
      <c r="AK60" s="12"/>
      <c r="AL60" s="12"/>
      <c r="AM60" s="12"/>
      <c r="AN60" s="30"/>
      <c r="AO60" s="30"/>
      <c r="AP60" s="30"/>
      <c r="AQ60" s="30"/>
      <c r="AR60" s="30"/>
      <c r="AS60" s="13"/>
      <c r="AT60" s="13"/>
      <c r="AU60" s="13"/>
      <c r="AV60" s="13"/>
      <c r="AW60" s="13"/>
      <c r="AX60" s="13"/>
      <c r="AY60" s="13"/>
      <c r="AZ60" s="13"/>
    </row>
    <row r="61" spans="2:52" s="11" customFormat="1" ht="15.95" hidden="1" customHeight="1">
      <c r="B61" s="26"/>
      <c r="C61" s="12"/>
      <c r="D61" s="12"/>
      <c r="E61" s="12"/>
      <c r="F61" s="12"/>
      <c r="G61" s="12"/>
      <c r="H61" s="12"/>
      <c r="I61" s="12"/>
      <c r="J61" s="12"/>
      <c r="K61" s="30"/>
      <c r="L61" s="31"/>
      <c r="M61" s="31"/>
      <c r="N61" s="31"/>
      <c r="O61" s="31"/>
      <c r="P61" s="31"/>
      <c r="Q61" s="12"/>
      <c r="R61" s="30"/>
      <c r="S61" s="30"/>
      <c r="T61" s="30"/>
      <c r="U61" s="30"/>
      <c r="V61" s="30"/>
      <c r="W61" s="30"/>
      <c r="X61" s="12"/>
      <c r="Y61" s="30"/>
      <c r="Z61" s="30"/>
      <c r="AA61" s="30"/>
      <c r="AB61" s="30"/>
      <c r="AC61" s="12"/>
      <c r="AD61" s="12"/>
      <c r="AE61" s="12"/>
      <c r="AF61" s="30"/>
      <c r="AG61" s="30"/>
      <c r="AH61" s="30"/>
      <c r="AI61" s="30"/>
      <c r="AJ61" s="30"/>
      <c r="AK61" s="12"/>
      <c r="AL61" s="12"/>
      <c r="AM61" s="12"/>
      <c r="AN61" s="30"/>
      <c r="AO61" s="30"/>
      <c r="AP61" s="30"/>
      <c r="AQ61" s="30"/>
      <c r="AR61" s="30"/>
      <c r="AS61" s="13"/>
      <c r="AT61" s="13"/>
      <c r="AU61" s="13"/>
      <c r="AV61" s="13"/>
      <c r="AW61" s="13"/>
      <c r="AX61" s="13"/>
      <c r="AY61" s="13"/>
      <c r="AZ61" s="13"/>
    </row>
    <row r="62" spans="2:52" ht="15" hidden="1">
      <c r="B62" s="8"/>
      <c r="C62" s="10"/>
      <c r="D62" s="10"/>
      <c r="E62" s="10"/>
      <c r="F62" s="10"/>
      <c r="G62" s="10"/>
      <c r="H62" s="10"/>
      <c r="I62" s="10"/>
      <c r="J62" s="10"/>
      <c r="P62" s="10"/>
      <c r="Q62" s="10"/>
      <c r="R62" s="10"/>
      <c r="V62" s="10"/>
      <c r="X62" s="10"/>
      <c r="AE62" s="10"/>
    </row>
    <row r="63" spans="2:52" ht="15" hidden="1">
      <c r="B63" s="8"/>
      <c r="C63" s="10"/>
      <c r="D63" s="10"/>
      <c r="E63" s="10"/>
      <c r="F63" s="10"/>
      <c r="G63" s="10"/>
      <c r="H63" s="10"/>
      <c r="I63" s="10"/>
      <c r="J63" s="10"/>
      <c r="P63" s="10"/>
      <c r="Q63" s="10"/>
      <c r="R63" s="10"/>
      <c r="S63" s="10"/>
      <c r="T63" s="10"/>
      <c r="U63" s="10"/>
      <c r="V63" s="10"/>
      <c r="X63" s="10"/>
      <c r="AE63" s="10"/>
    </row>
    <row r="64" spans="2:52" ht="14.25" hidden="1">
      <c r="C64" s="5"/>
      <c r="D64" s="5"/>
      <c r="E64" s="5"/>
      <c r="F64" s="5"/>
      <c r="G64" s="5"/>
      <c r="H64" s="5"/>
      <c r="I64" s="5"/>
      <c r="J64" s="5"/>
      <c r="O64" s="5"/>
      <c r="P64" s="5"/>
      <c r="Q64" s="5"/>
      <c r="R64" s="5"/>
      <c r="S64" s="5"/>
      <c r="T64" s="5"/>
      <c r="U64" s="5"/>
      <c r="V64" s="5"/>
      <c r="X64" s="5"/>
      <c r="AE64" s="5"/>
    </row>
    <row r="65" spans="3:31" ht="14.25" hidden="1">
      <c r="C65" s="5"/>
      <c r="D65" s="5"/>
      <c r="E65" s="5"/>
      <c r="F65" s="5"/>
      <c r="G65" s="5"/>
      <c r="H65" s="5"/>
      <c r="I65" s="5"/>
      <c r="J65" s="5"/>
      <c r="O65" s="5"/>
      <c r="P65" s="5"/>
      <c r="Q65" s="5"/>
      <c r="R65" s="5"/>
      <c r="S65" s="5"/>
      <c r="T65" s="5"/>
      <c r="U65" s="5"/>
      <c r="V65" s="5"/>
      <c r="X65" s="5"/>
      <c r="AE65" s="5"/>
    </row>
    <row r="66" spans="3:31" ht="14.25" hidden="1">
      <c r="C66" s="5"/>
      <c r="D66" s="5"/>
      <c r="E66" s="5"/>
      <c r="F66" s="5"/>
      <c r="G66" s="5"/>
      <c r="H66" s="5"/>
      <c r="I66" s="5"/>
      <c r="J66" s="5"/>
      <c r="O66" s="5"/>
      <c r="P66" s="5"/>
      <c r="Q66" s="5"/>
      <c r="R66" s="5"/>
      <c r="S66" s="5"/>
      <c r="T66" s="5"/>
      <c r="U66" s="5"/>
      <c r="V66" s="5"/>
      <c r="X66" s="5"/>
      <c r="AE66" s="5"/>
    </row>
    <row r="67" spans="3:31" ht="14.25" hidden="1">
      <c r="C67" s="5"/>
      <c r="D67" s="5"/>
      <c r="E67" s="5"/>
      <c r="F67" s="5"/>
      <c r="G67" s="5"/>
      <c r="H67" s="5"/>
      <c r="I67" s="5"/>
      <c r="J67" s="5"/>
      <c r="O67" s="5"/>
      <c r="P67" s="5"/>
      <c r="Q67" s="5"/>
      <c r="R67" s="5"/>
      <c r="S67" s="5"/>
      <c r="T67" s="5"/>
      <c r="U67" s="5"/>
      <c r="V67" s="5"/>
      <c r="X67" s="5"/>
      <c r="AE67" s="5"/>
    </row>
    <row r="68" spans="3:31" ht="14.25" hidden="1">
      <c r="C68" s="5"/>
      <c r="D68" s="5"/>
      <c r="E68" s="5"/>
      <c r="F68" s="5"/>
      <c r="G68" s="5"/>
      <c r="H68" s="5"/>
      <c r="I68" s="5"/>
      <c r="J68" s="5"/>
      <c r="O68" s="5"/>
      <c r="P68" s="5"/>
      <c r="Q68" s="5"/>
      <c r="R68" s="5"/>
      <c r="S68" s="5"/>
      <c r="T68" s="5"/>
      <c r="U68" s="5"/>
      <c r="V68" s="5"/>
      <c r="X68" s="5"/>
      <c r="AE68" s="5"/>
    </row>
    <row r="69" spans="3:31" ht="14.25" hidden="1"/>
  </sheetData>
  <mergeCells count="6">
    <mergeCell ref="AR3:AR4"/>
    <mergeCell ref="P3:P4"/>
    <mergeCell ref="W3:W4"/>
    <mergeCell ref="AD3:AD4"/>
    <mergeCell ref="I3:I4"/>
    <mergeCell ref="AK3:AK4"/>
  </mergeCells>
  <hyperlinks>
    <hyperlink ref="B1" location="'Spis treści'!A1" display="Spis treści"/>
  </hyperlinks>
  <pageMargins left="0.74803149606299213" right="0.74803149606299213" top="0.98425196850393704" bottom="0.98425196850393704" header="0.51181102362204722" footer="0.51181102362204722"/>
  <pageSetup paperSize="8" scale="33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6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4" sqref="I24"/>
    </sheetView>
  </sheetViews>
  <sheetFormatPr defaultColWidth="0" defaultRowHeight="0" customHeight="1" zeroHeight="1"/>
  <cols>
    <col min="1" max="1" width="2.625" style="123" customWidth="1"/>
    <col min="2" max="2" width="72.125" style="4" customWidth="1"/>
    <col min="3" max="3" width="3.875" style="4" hidden="1" customWidth="1"/>
    <col min="4" max="9" width="14.125" style="4" customWidth="1"/>
    <col min="10" max="10" width="10.875" style="4" hidden="1" customWidth="1"/>
    <col min="11" max="14" width="0" style="4" hidden="1" customWidth="1"/>
    <col min="15" max="15" width="10.875" style="4" hidden="1" customWidth="1"/>
    <col min="16" max="19" width="0" style="4" hidden="1" customWidth="1"/>
    <col min="20" max="16384" width="10.875" style="4" hidden="1"/>
  </cols>
  <sheetData>
    <row r="1" spans="1:10" ht="15.95" customHeight="1">
      <c r="A1" s="124"/>
      <c r="B1" s="144" t="s">
        <v>29</v>
      </c>
    </row>
    <row r="2" spans="1:10" ht="9.9499999999999993" customHeight="1">
      <c r="A2" s="20"/>
    </row>
    <row r="3" spans="1:10" s="49" customFormat="1" ht="27.95" customHeight="1">
      <c r="B3" s="44" t="s">
        <v>166</v>
      </c>
      <c r="C3" s="18"/>
      <c r="D3" s="226">
        <v>2012</v>
      </c>
      <c r="E3" s="226">
        <v>2013</v>
      </c>
      <c r="F3" s="226">
        <v>2014</v>
      </c>
      <c r="G3" s="226">
        <v>2015</v>
      </c>
      <c r="H3" s="226">
        <v>2016</v>
      </c>
      <c r="I3" s="226">
        <v>2017</v>
      </c>
    </row>
    <row r="4" spans="1:10" ht="15.95" customHeight="1" thickBot="1">
      <c r="A4" s="4"/>
      <c r="B4" s="38"/>
      <c r="C4" s="29"/>
      <c r="D4" s="227"/>
      <c r="E4" s="227"/>
      <c r="F4" s="227"/>
      <c r="G4" s="227"/>
      <c r="H4" s="227"/>
      <c r="I4" s="227"/>
    </row>
    <row r="5" spans="1:10" s="11" customFormat="1" ht="5.0999999999999996" customHeight="1">
      <c r="A5" s="122"/>
      <c r="B5" s="46"/>
      <c r="C5" s="4"/>
      <c r="D5" s="98"/>
      <c r="E5" s="98"/>
      <c r="F5" s="98"/>
      <c r="G5" s="98"/>
      <c r="H5" s="98"/>
      <c r="I5" s="98"/>
      <c r="J5" s="122"/>
    </row>
    <row r="6" spans="1:10" s="11" customFormat="1" ht="21.95" customHeight="1">
      <c r="A6" s="122"/>
      <c r="B6" s="45" t="s">
        <v>138</v>
      </c>
      <c r="C6" s="4"/>
      <c r="D6" s="166">
        <v>2.1</v>
      </c>
      <c r="E6" s="166">
        <v>3.66</v>
      </c>
      <c r="F6" s="166">
        <v>0.84</v>
      </c>
      <c r="G6" s="166">
        <v>6.52</v>
      </c>
      <c r="H6" s="166">
        <v>6.48</v>
      </c>
      <c r="I6" s="166">
        <v>-7.08</v>
      </c>
      <c r="J6" s="122"/>
    </row>
    <row r="7" spans="1:10" s="11" customFormat="1" ht="26.1" customHeight="1" thickBot="1">
      <c r="A7" s="122"/>
      <c r="B7" s="117" t="s">
        <v>139</v>
      </c>
      <c r="C7" s="4"/>
      <c r="D7" s="171"/>
      <c r="E7" s="171"/>
      <c r="F7" s="171"/>
      <c r="G7" s="171"/>
      <c r="H7" s="171"/>
      <c r="I7" s="171"/>
      <c r="J7" s="122"/>
    </row>
    <row r="8" spans="1:10" s="11" customFormat="1" ht="5.0999999999999996" customHeight="1">
      <c r="A8" s="122"/>
      <c r="B8" s="118"/>
      <c r="C8" s="119"/>
      <c r="D8" s="175"/>
      <c r="E8" s="175"/>
      <c r="F8" s="175"/>
      <c r="G8" s="175"/>
      <c r="H8" s="175"/>
      <c r="I8" s="175"/>
      <c r="J8" s="122"/>
    </row>
    <row r="9" spans="1:10" s="11" customFormat="1" ht="21.95" customHeight="1">
      <c r="A9" s="122"/>
      <c r="B9" s="45" t="s">
        <v>144</v>
      </c>
      <c r="C9" s="4"/>
      <c r="D9" s="166">
        <v>-3.23</v>
      </c>
      <c r="E9" s="166">
        <v>-0.1</v>
      </c>
      <c r="F9" s="166">
        <v>-4.08</v>
      </c>
      <c r="G9" s="166">
        <v>2.1800000000000002</v>
      </c>
      <c r="H9" s="166">
        <v>1.46</v>
      </c>
      <c r="I9" s="166">
        <v>-13.89</v>
      </c>
      <c r="J9" s="122"/>
    </row>
    <row r="10" spans="1:10" s="11" customFormat="1" ht="26.1" customHeight="1" thickBot="1">
      <c r="A10" s="122"/>
      <c r="B10" s="117" t="s">
        <v>140</v>
      </c>
      <c r="C10" s="4"/>
      <c r="D10" s="171"/>
      <c r="E10" s="171"/>
      <c r="F10" s="171"/>
      <c r="G10" s="171"/>
      <c r="H10" s="171"/>
      <c r="I10" s="171"/>
      <c r="J10" s="122"/>
    </row>
    <row r="11" spans="1:10" s="11" customFormat="1" ht="5.0999999999999996" customHeight="1" thickBot="1">
      <c r="A11" s="122"/>
      <c r="B11" s="118"/>
      <c r="C11" s="120"/>
      <c r="D11" s="169"/>
      <c r="E11" s="169"/>
      <c r="F11" s="169"/>
      <c r="G11" s="169"/>
      <c r="H11" s="169"/>
      <c r="I11" s="169"/>
      <c r="J11" s="122"/>
    </row>
    <row r="12" spans="1:10" s="11" customFormat="1" ht="21.95" customHeight="1">
      <c r="A12" s="122"/>
      <c r="B12" s="45" t="s">
        <v>145</v>
      </c>
      <c r="C12" s="121"/>
      <c r="D12" s="166">
        <v>-2.08</v>
      </c>
      <c r="E12" s="166">
        <v>0.82</v>
      </c>
      <c r="F12" s="166">
        <v>-3.04</v>
      </c>
      <c r="G12" s="166">
        <v>2.96</v>
      </c>
      <c r="H12" s="166">
        <v>2.09</v>
      </c>
      <c r="I12" s="166">
        <v>-13.11</v>
      </c>
      <c r="J12" s="122"/>
    </row>
    <row r="13" spans="1:10" s="11" customFormat="1" ht="26.1" customHeight="1" thickBot="1">
      <c r="A13" s="122"/>
      <c r="B13" s="46" t="s">
        <v>141</v>
      </c>
      <c r="C13" s="4"/>
      <c r="D13" s="174"/>
      <c r="E13" s="174"/>
      <c r="F13" s="174"/>
      <c r="G13" s="174"/>
      <c r="H13" s="174"/>
      <c r="I13" s="174"/>
      <c r="J13" s="122"/>
    </row>
    <row r="14" spans="1:10" s="11" customFormat="1" ht="5.0999999999999996" customHeight="1" thickBot="1">
      <c r="A14" s="122"/>
      <c r="B14" s="118"/>
      <c r="C14" s="120"/>
      <c r="D14" s="169"/>
      <c r="E14" s="169"/>
      <c r="F14" s="169"/>
      <c r="G14" s="169"/>
      <c r="H14" s="169"/>
      <c r="I14" s="169"/>
      <c r="J14" s="122"/>
    </row>
    <row r="15" spans="1:10" s="11" customFormat="1" ht="21.95" customHeight="1">
      <c r="A15" s="122"/>
      <c r="B15" s="45" t="s">
        <v>176</v>
      </c>
      <c r="C15" s="121"/>
      <c r="D15" s="166">
        <v>3.61</v>
      </c>
      <c r="E15" s="166">
        <v>2.81</v>
      </c>
      <c r="F15" s="166">
        <v>3.51</v>
      </c>
      <c r="G15" s="166">
        <v>3.41</v>
      </c>
      <c r="H15" s="166">
        <v>3.38</v>
      </c>
      <c r="I15" s="166">
        <v>4.87</v>
      </c>
      <c r="J15" s="122"/>
    </row>
    <row r="16" spans="1:10" s="11" customFormat="1" ht="26.1" customHeight="1" thickBot="1">
      <c r="A16" s="122"/>
      <c r="B16" s="46" t="s">
        <v>162</v>
      </c>
      <c r="C16" s="4"/>
      <c r="D16" s="173"/>
      <c r="E16" s="173"/>
      <c r="F16" s="173"/>
      <c r="G16" s="173"/>
      <c r="H16" s="173"/>
      <c r="I16" s="173"/>
      <c r="J16" s="122"/>
    </row>
    <row r="17" spans="1:10" s="11" customFormat="1" ht="5.0999999999999996" customHeight="1">
      <c r="A17" s="122"/>
      <c r="B17" s="118"/>
      <c r="C17" s="120"/>
      <c r="D17" s="172"/>
      <c r="E17" s="172"/>
      <c r="F17" s="172"/>
      <c r="G17" s="172"/>
      <c r="H17" s="172"/>
      <c r="I17" s="172"/>
      <c r="J17" s="122"/>
    </row>
    <row r="18" spans="1:10" s="11" customFormat="1" ht="21.95" customHeight="1">
      <c r="A18" s="122"/>
      <c r="B18" s="45" t="s">
        <v>146</v>
      </c>
      <c r="C18" s="4"/>
      <c r="D18" s="166">
        <v>0.7</v>
      </c>
      <c r="E18" s="166">
        <v>0.76</v>
      </c>
      <c r="F18" s="166">
        <v>0.75</v>
      </c>
      <c r="G18" s="166">
        <v>0.73</v>
      </c>
      <c r="H18" s="166">
        <v>0.73</v>
      </c>
      <c r="I18" s="166">
        <v>0.88</v>
      </c>
      <c r="J18" s="122"/>
    </row>
    <row r="19" spans="1:10" s="11" customFormat="1" ht="26.1" customHeight="1" thickBot="1">
      <c r="A19" s="122"/>
      <c r="B19" s="117" t="s">
        <v>142</v>
      </c>
      <c r="C19" s="4"/>
      <c r="D19" s="171"/>
      <c r="E19" s="171"/>
      <c r="F19" s="171"/>
      <c r="G19" s="170"/>
      <c r="H19" s="170"/>
      <c r="I19" s="170"/>
      <c r="J19" s="122"/>
    </row>
    <row r="20" spans="1:10" s="11" customFormat="1" ht="5.0999999999999996" customHeight="1">
      <c r="A20" s="122"/>
      <c r="B20" s="118"/>
      <c r="C20" s="120"/>
      <c r="D20" s="169"/>
      <c r="E20" s="169"/>
      <c r="F20" s="169"/>
      <c r="G20" s="168"/>
      <c r="H20" s="168"/>
      <c r="I20" s="168"/>
      <c r="J20" s="122"/>
    </row>
    <row r="21" spans="1:10" s="11" customFormat="1" ht="21.95" customHeight="1">
      <c r="A21" s="122"/>
      <c r="B21" s="45" t="s">
        <v>147</v>
      </c>
      <c r="C21" s="4"/>
      <c r="D21" s="166">
        <v>0.88</v>
      </c>
      <c r="E21" s="166">
        <v>0.92</v>
      </c>
      <c r="F21" s="166">
        <v>0.86</v>
      </c>
      <c r="G21" s="166">
        <v>0.8</v>
      </c>
      <c r="H21" s="166">
        <v>0.89</v>
      </c>
      <c r="I21" s="166">
        <v>0.4</v>
      </c>
      <c r="J21" s="122"/>
    </row>
    <row r="22" spans="1:10" s="11" customFormat="1" ht="26.1" customHeight="1" thickBot="1">
      <c r="A22" s="122"/>
      <c r="B22" s="117" t="s">
        <v>143</v>
      </c>
      <c r="C22" s="4"/>
      <c r="D22" s="163"/>
      <c r="E22" s="163"/>
      <c r="F22" s="163"/>
      <c r="G22" s="163"/>
      <c r="H22" s="163"/>
      <c r="I22" s="163"/>
      <c r="J22" s="122"/>
    </row>
    <row r="23" spans="1:10" s="11" customFormat="1" ht="5.0999999999999996" customHeight="1">
      <c r="A23" s="122"/>
      <c r="B23" s="118"/>
      <c r="C23" s="120"/>
      <c r="D23" s="167"/>
      <c r="E23" s="167"/>
      <c r="F23" s="167"/>
      <c r="G23" s="167"/>
      <c r="H23" s="167"/>
      <c r="I23" s="167"/>
      <c r="J23" s="122"/>
    </row>
    <row r="24" spans="1:10" s="11" customFormat="1" ht="21.95" customHeight="1">
      <c r="A24" s="122"/>
      <c r="B24" s="45" t="s">
        <v>148</v>
      </c>
      <c r="C24" s="4"/>
      <c r="D24" s="166">
        <v>1.03</v>
      </c>
      <c r="E24" s="166">
        <v>1.03</v>
      </c>
      <c r="F24" s="166">
        <v>1.01</v>
      </c>
      <c r="G24" s="166">
        <v>0.99</v>
      </c>
      <c r="H24" s="166">
        <v>1.04</v>
      </c>
      <c r="I24" s="166">
        <v>0.85</v>
      </c>
      <c r="J24" s="122"/>
    </row>
    <row r="25" spans="1:10" s="11" customFormat="1" ht="26.1" customHeight="1" thickBot="1">
      <c r="A25" s="122"/>
      <c r="B25" s="117" t="s">
        <v>149</v>
      </c>
      <c r="C25" s="4"/>
      <c r="D25" s="4"/>
      <c r="E25" s="165"/>
      <c r="F25" s="164"/>
      <c r="G25" s="163"/>
      <c r="H25" s="163"/>
      <c r="I25" s="163"/>
      <c r="J25" s="122"/>
    </row>
    <row r="26" spans="1:10" s="11" customFormat="1" ht="9" customHeight="1">
      <c r="A26" s="122"/>
      <c r="B26" s="120"/>
      <c r="C26" s="120"/>
      <c r="D26" s="120"/>
      <c r="E26" s="162"/>
      <c r="F26" s="162"/>
      <c r="G26" s="162"/>
      <c r="H26" s="162"/>
      <c r="I26" s="162"/>
      <c r="J26" s="122"/>
    </row>
    <row r="27" spans="1:10" ht="12.95" hidden="1" customHeight="1"/>
    <row r="28" spans="1:10" ht="12.95" hidden="1" customHeight="1"/>
    <row r="29" spans="1:10" ht="12.95" hidden="1" customHeight="1"/>
    <row r="30" spans="1:10" ht="12.95" hidden="1" customHeight="1"/>
    <row r="31" spans="1:10" ht="12.95" hidden="1" customHeight="1"/>
    <row r="32" spans="1:10" ht="12.95" hidden="1" customHeight="1"/>
    <row r="33" ht="12.95" hidden="1" customHeight="1"/>
    <row r="34" ht="12.95" hidden="1" customHeight="1"/>
    <row r="35" ht="12.95" hidden="1" customHeight="1"/>
    <row r="36" ht="12.95" hidden="1" customHeight="1"/>
    <row r="37" ht="12.95" hidden="1" customHeight="1"/>
    <row r="38" ht="12.95" hidden="1" customHeight="1"/>
    <row r="39" ht="12.95" hidden="1" customHeight="1"/>
    <row r="40" ht="12.95" hidden="1" customHeight="1"/>
    <row r="41" ht="12.95" hidden="1" customHeight="1"/>
    <row r="42" ht="12.95" hidden="1" customHeight="1"/>
    <row r="43" ht="12.95" hidden="1" customHeight="1"/>
    <row r="44" ht="12.95" hidden="1" customHeight="1"/>
    <row r="45" ht="12.95" hidden="1" customHeight="1"/>
    <row r="46" ht="12.95" hidden="1" customHeight="1"/>
    <row r="47" ht="12.95" hidden="1" customHeight="1"/>
    <row r="48" ht="12.95" hidden="1" customHeight="1"/>
    <row r="49" ht="12.95" hidden="1" customHeight="1"/>
    <row r="50" ht="12.95" hidden="1" customHeight="1"/>
    <row r="51" ht="12.95" hidden="1" customHeight="1"/>
    <row r="52" ht="12.95" hidden="1" customHeight="1"/>
    <row r="53" ht="12.95" hidden="1" customHeight="1"/>
    <row r="54" ht="12.95" hidden="1" customHeight="1"/>
    <row r="55" ht="12.95" hidden="1" customHeight="1"/>
    <row r="56" ht="12.95" hidden="1" customHeight="1"/>
    <row r="57" ht="12.95" hidden="1" customHeight="1"/>
    <row r="58" ht="12.95" hidden="1" customHeight="1"/>
    <row r="59" ht="12.95" hidden="1" customHeight="1"/>
    <row r="60" ht="12.95" hidden="1" customHeight="1"/>
    <row r="61" ht="12.95" hidden="1" customHeight="1"/>
    <row r="62" ht="12.95" hidden="1" customHeight="1"/>
    <row r="63" ht="12.95" hidden="1" customHeight="1"/>
    <row r="64" ht="12.95" hidden="1" customHeight="1"/>
    <row r="65" ht="12.95" hidden="1" customHeight="1"/>
  </sheetData>
  <mergeCells count="6">
    <mergeCell ref="D3:D4"/>
    <mergeCell ref="I3:I4"/>
    <mergeCell ref="E3:E4"/>
    <mergeCell ref="F3:F4"/>
    <mergeCell ref="G3:G4"/>
    <mergeCell ref="H3:H4"/>
  </mergeCells>
  <hyperlinks>
    <hyperlink ref="B1" location="'Spis treści'!A1" display="Spis treści"/>
  </hyperlinks>
  <pageMargins left="0.74803149606299213" right="0.74803149606299213" top="0.98425196850393704" bottom="0.98425196850393704" header="0.51181102362204722" footer="0.51181102362204722"/>
  <pageSetup paperSize="9" scale="75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34"/>
  <sheetViews>
    <sheetView zoomScale="85" zoomScaleNormal="85" zoomScalePageLayoutView="75" workbookViewId="0"/>
  </sheetViews>
  <sheetFormatPr defaultColWidth="0" defaultRowHeight="0" customHeight="1" zeroHeight="1"/>
  <cols>
    <col min="1" max="1" width="2.625" style="4" customWidth="1"/>
    <col min="2" max="2" width="61.875" style="4" customWidth="1"/>
    <col min="3" max="3" width="3.875" style="4" customWidth="1"/>
    <col min="4" max="4" width="34" style="4" customWidth="1"/>
    <col min="5" max="5" width="58" style="4" customWidth="1"/>
    <col min="6" max="6" width="2.625" style="4" customWidth="1"/>
    <col min="7" max="32" width="0" style="4" hidden="1" customWidth="1"/>
    <col min="33" max="16384" width="10.875" style="4" hidden="1"/>
  </cols>
  <sheetData>
    <row r="1" spans="1:6" ht="15.95" customHeight="1">
      <c r="A1" s="40"/>
      <c r="B1" s="144" t="s">
        <v>29</v>
      </c>
    </row>
    <row r="2" spans="1:6" ht="15.95" customHeight="1">
      <c r="A2" s="140"/>
      <c r="B2" s="107"/>
      <c r="F2" s="140"/>
    </row>
    <row r="3" spans="1:6" ht="15.95" customHeight="1">
      <c r="A3" s="140"/>
      <c r="B3" s="107"/>
      <c r="F3" s="140"/>
    </row>
    <row r="4" spans="1:6" ht="15.95" customHeight="1">
      <c r="A4" s="140"/>
      <c r="B4" s="107"/>
      <c r="F4" s="140"/>
    </row>
    <row r="5" spans="1:6" ht="15.95" customHeight="1">
      <c r="A5" s="140"/>
      <c r="B5" s="107"/>
      <c r="F5" s="140"/>
    </row>
    <row r="6" spans="1:6" ht="15.95" customHeight="1">
      <c r="A6" s="140"/>
      <c r="B6" s="107"/>
      <c r="F6" s="140"/>
    </row>
    <row r="7" spans="1:6" ht="15.95" customHeight="1">
      <c r="A7" s="140"/>
      <c r="B7" s="107"/>
      <c r="F7" s="140"/>
    </row>
    <row r="8" spans="1:6" ht="15.95" customHeight="1">
      <c r="A8" s="140"/>
      <c r="B8" s="107"/>
      <c r="F8" s="140"/>
    </row>
    <row r="9" spans="1:6" ht="15.95" customHeight="1">
      <c r="A9" s="140"/>
      <c r="B9" s="107"/>
      <c r="F9" s="140"/>
    </row>
    <row r="10" spans="1:6" ht="15.95" customHeight="1">
      <c r="A10" s="140"/>
      <c r="B10" s="107"/>
      <c r="F10" s="140"/>
    </row>
    <row r="11" spans="1:6" ht="15.95" customHeight="1">
      <c r="A11" s="140"/>
      <c r="B11" s="107"/>
      <c r="F11" s="140"/>
    </row>
    <row r="12" spans="1:6" ht="15.95" customHeight="1">
      <c r="A12" s="140"/>
      <c r="B12" s="107"/>
      <c r="F12" s="140"/>
    </row>
    <row r="13" spans="1:6" ht="15.95" customHeight="1">
      <c r="A13" s="140"/>
      <c r="B13" s="107"/>
      <c r="F13" s="140"/>
    </row>
    <row r="14" spans="1:6" ht="15.95" customHeight="1">
      <c r="A14" s="140"/>
      <c r="B14" s="107"/>
      <c r="F14" s="140"/>
    </row>
    <row r="15" spans="1:6" ht="15.95" customHeight="1">
      <c r="A15" s="140"/>
      <c r="B15" s="107"/>
      <c r="F15" s="140"/>
    </row>
    <row r="16" spans="1:6" ht="15.95" customHeight="1">
      <c r="A16" s="140"/>
      <c r="B16" s="107"/>
      <c r="F16" s="140"/>
    </row>
    <row r="17" spans="1:6" ht="15.95" customHeight="1">
      <c r="A17" s="140"/>
      <c r="B17" s="107"/>
      <c r="F17" s="140"/>
    </row>
    <row r="18" spans="1:6" ht="15.95" customHeight="1">
      <c r="A18" s="140"/>
      <c r="B18" s="107"/>
      <c r="F18" s="140"/>
    </row>
    <row r="19" spans="1:6" ht="15.95" customHeight="1">
      <c r="A19" s="140"/>
      <c r="B19" s="107"/>
      <c r="F19" s="140"/>
    </row>
    <row r="20" spans="1:6" ht="15.95" customHeight="1">
      <c r="A20" s="140"/>
      <c r="B20" s="107"/>
      <c r="F20" s="140"/>
    </row>
    <row r="21" spans="1:6" ht="15.95" customHeight="1">
      <c r="A21" s="140"/>
      <c r="B21" s="107"/>
      <c r="F21" s="140"/>
    </row>
    <row r="22" spans="1:6" ht="15.95" customHeight="1">
      <c r="A22" s="140"/>
      <c r="B22" s="107"/>
      <c r="F22" s="140"/>
    </row>
    <row r="23" spans="1:6" ht="15.95" customHeight="1">
      <c r="A23" s="140"/>
      <c r="B23" s="107"/>
      <c r="F23" s="140"/>
    </row>
    <row r="24" spans="1:6" ht="15.95" customHeight="1">
      <c r="A24" s="140"/>
      <c r="B24" s="107"/>
      <c r="F24" s="140"/>
    </row>
    <row r="25" spans="1:6" ht="15.95" customHeight="1">
      <c r="A25" s="140"/>
      <c r="B25" s="107"/>
      <c r="F25" s="140"/>
    </row>
    <row r="26" spans="1:6" ht="9.9499999999999993" customHeight="1">
      <c r="A26" s="20"/>
      <c r="F26" s="20"/>
    </row>
    <row r="27" spans="1:6" s="17" customFormat="1" ht="33.950000000000003" customHeight="1">
      <c r="B27" s="44" t="s">
        <v>34</v>
      </c>
      <c r="C27" s="18"/>
      <c r="D27" s="42" t="s">
        <v>156</v>
      </c>
      <c r="E27" s="42" t="s">
        <v>35</v>
      </c>
      <c r="F27" s="49"/>
    </row>
    <row r="28" spans="1:6" ht="15.95" customHeight="1" thickBot="1">
      <c r="B28" s="47" t="s">
        <v>43</v>
      </c>
      <c r="C28" s="29"/>
      <c r="D28" s="48"/>
      <c r="E28" s="48"/>
    </row>
    <row r="29" spans="1:6" s="11" customFormat="1" ht="48.95" customHeight="1">
      <c r="B29" s="94" t="s">
        <v>150</v>
      </c>
      <c r="C29" s="95"/>
      <c r="D29" s="141" t="s">
        <v>157</v>
      </c>
      <c r="E29" s="96" t="s">
        <v>151</v>
      </c>
    </row>
    <row r="30" spans="1:6" s="11" customFormat="1" ht="38.1" customHeight="1">
      <c r="B30" s="43" t="s">
        <v>37</v>
      </c>
      <c r="C30" s="6"/>
      <c r="D30" s="142" t="s">
        <v>158</v>
      </c>
      <c r="E30" s="93" t="s">
        <v>36</v>
      </c>
    </row>
    <row r="31" spans="1:6" s="11" customFormat="1" ht="38.1" customHeight="1">
      <c r="B31" s="43" t="s">
        <v>39</v>
      </c>
      <c r="C31" s="12"/>
      <c r="D31" s="142" t="s">
        <v>157</v>
      </c>
      <c r="E31" s="93" t="s">
        <v>38</v>
      </c>
    </row>
    <row r="32" spans="1:6" s="11" customFormat="1" ht="36" customHeight="1">
      <c r="B32" s="216" t="s">
        <v>179</v>
      </c>
      <c r="C32" s="217"/>
      <c r="D32" s="218" t="s">
        <v>159</v>
      </c>
      <c r="E32" s="219" t="s">
        <v>42</v>
      </c>
    </row>
    <row r="33" spans="2:5" s="11" customFormat="1" ht="38.1" customHeight="1">
      <c r="B33" s="43" t="s">
        <v>40</v>
      </c>
      <c r="C33" s="15"/>
      <c r="D33" s="142" t="s">
        <v>160</v>
      </c>
      <c r="E33" s="93" t="s">
        <v>41</v>
      </c>
    </row>
    <row r="34" spans="2:5" ht="12.95" customHeight="1">
      <c r="C34" s="12"/>
    </row>
  </sheetData>
  <phoneticPr fontId="38" type="noConversion"/>
  <hyperlinks>
    <hyperlink ref="B1" location="'Spis treści'!A1" display="Spis treści"/>
  </hyperlinks>
  <pageMargins left="0.74803149606299213" right="0.74803149606299213" top="0.98425196850393704" bottom="0.98425196850393704" header="0.51181102362204722" footer="0.51181102362204722"/>
  <pageSetup paperSize="9" scale="63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Spis treści</vt:lpstr>
      <vt:lpstr>SzCD</vt:lpstr>
      <vt:lpstr>SzSF</vt:lpstr>
      <vt:lpstr>SzPP</vt:lpstr>
      <vt:lpstr>Wskaźniki finansowe</vt:lpstr>
      <vt:lpstr>Grupa Kapitałowa AWBUD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Piasecki</dc:creator>
  <cp:lastModifiedBy>Robert Piasecki</cp:lastModifiedBy>
  <cp:lastPrinted>2017-06-26T13:34:26Z</cp:lastPrinted>
  <dcterms:created xsi:type="dcterms:W3CDTF">2015-10-22T10:43:53Z</dcterms:created>
  <dcterms:modified xsi:type="dcterms:W3CDTF">2018-05-11T11:06:44Z</dcterms:modified>
</cp:coreProperties>
</file>